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tut4lifeac-my.sharepoint.com/personal/sefoloshaa_tut_ac_za/Documents/Desktop/SAACHS/SAACHS Finances/2024 Financial Statement/"/>
    </mc:Choice>
  </mc:AlternateContent>
  <xr:revisionPtr revIDLastSave="374" documentId="13_ncr:1_{E54D6067-B359-421A-82AF-FAAB6831B4F3}" xr6:coauthVersionLast="47" xr6:coauthVersionMax="47" xr10:uidLastSave="{40F8602B-5CC8-4CAB-8FF3-036A9D87A672}"/>
  <bookViews>
    <workbookView xWindow="-108" yWindow="-108" windowWidth="23256" windowHeight="12456" xr2:uid="{134CF37A-C652-46F6-9E14-F22A5B40B5EA}"/>
  </bookViews>
  <sheets>
    <sheet name="Savings Account" sheetId="1" r:id="rId1"/>
    <sheet name="Cheque Account" sheetId="3" r:id="rId2"/>
    <sheet name="Investment Account" sheetId="4" r:id="rId3"/>
    <sheet name="Term Deposit" sheetId="9" r:id="rId4"/>
    <sheet name="2025 Conference finances"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7" i="6" l="1"/>
  <c r="C108" i="6"/>
  <c r="C132" i="6"/>
  <c r="D41" i="4" l="1"/>
  <c r="H41" i="4"/>
  <c r="G34" i="3"/>
  <c r="G111" i="1"/>
  <c r="C111" i="1"/>
  <c r="C31" i="9"/>
  <c r="H29" i="9"/>
  <c r="H32" i="9" s="1"/>
  <c r="D32" i="9"/>
  <c r="D33" i="9" s="1"/>
  <c r="H34" i="9" l="1"/>
  <c r="B132" i="6"/>
  <c r="G108" i="6"/>
  <c r="G112" i="6"/>
  <c r="H80" i="6"/>
  <c r="H77" i="6"/>
  <c r="D77" i="6"/>
  <c r="D79" i="6" s="1"/>
  <c r="C83" i="6" s="1"/>
  <c r="D55" i="6"/>
  <c r="H83" i="6" l="1"/>
  <c r="H40" i="4" l="1"/>
  <c r="H43" i="4" s="1"/>
  <c r="D40" i="4"/>
  <c r="D43" i="4" s="1"/>
  <c r="C42" i="4"/>
  <c r="D44" i="4" l="1"/>
  <c r="H45" i="4" s="1"/>
  <c r="C112" i="3"/>
  <c r="B112" i="3"/>
  <c r="G88" i="3"/>
  <c r="C88" i="3"/>
  <c r="G92" i="3" s="1"/>
  <c r="C87" i="3"/>
  <c r="H60" i="3"/>
  <c r="H57" i="3"/>
  <c r="D57" i="3"/>
  <c r="D59" i="3" s="1"/>
  <c r="C63" i="3" s="1"/>
  <c r="C35" i="3"/>
  <c r="H33" i="3"/>
  <c r="D33" i="3"/>
  <c r="D36" i="3" l="1"/>
  <c r="D37" i="3" s="1"/>
  <c r="H63" i="3"/>
  <c r="H36" i="3"/>
  <c r="C112" i="1"/>
  <c r="H110" i="1"/>
  <c r="H113" i="1" s="1"/>
  <c r="D110" i="1"/>
  <c r="D113" i="1" s="1"/>
  <c r="D114" i="1" s="1"/>
  <c r="C189" i="1"/>
  <c r="B189" i="1"/>
  <c r="G165" i="1"/>
  <c r="C165" i="1"/>
  <c r="G169" i="1" s="1"/>
  <c r="C164" i="1"/>
  <c r="H137" i="1"/>
  <c r="H134" i="1"/>
  <c r="D134" i="1"/>
  <c r="D136" i="1" s="1"/>
  <c r="C140" i="1" s="1"/>
  <c r="H38" i="3" l="1"/>
  <c r="H115" i="1"/>
  <c r="L115" i="1" s="1"/>
  <c r="H140" i="1"/>
</calcChain>
</file>

<file path=xl/sharedStrings.xml><?xml version="1.0" encoding="utf-8"?>
<sst xmlns="http://schemas.openxmlformats.org/spreadsheetml/2006/main" count="671" uniqueCount="293">
  <si>
    <t>```</t>
  </si>
  <si>
    <r>
      <t xml:space="preserve">SOUTH AFRICAN ASSOCIATION </t>
    </r>
    <r>
      <rPr>
        <sz val="12"/>
        <color theme="1"/>
        <rFont val="Arial"/>
        <family val="2"/>
      </rPr>
      <t>OF</t>
    </r>
    <r>
      <rPr>
        <b/>
        <sz val="12"/>
        <color theme="1"/>
        <rFont val="Arial"/>
        <family val="2"/>
      </rPr>
      <t xml:space="preserve"> CAMPUS</t>
    </r>
  </si>
  <si>
    <t xml:space="preserve">HEALTH SERVICES  </t>
  </si>
  <si>
    <t>Non-profit organization</t>
  </si>
  <si>
    <r>
      <t xml:space="preserve"> </t>
    </r>
    <r>
      <rPr>
        <b/>
        <sz val="12"/>
        <color theme="1"/>
        <rFont val="Arial"/>
        <family val="2"/>
      </rPr>
      <t>Office of the National Treasurer</t>
    </r>
  </si>
  <si>
    <t xml:space="preserve">                                                 </t>
  </si>
  <si>
    <t>__________________________________________________________________________</t>
  </si>
  <si>
    <t>Presented 29 November 2023</t>
  </si>
  <si>
    <t>SAA</t>
  </si>
  <si>
    <t>FINANCIAL STATEMENT ACTIVE SAVINGS (BIZSTART ACCOUNT)</t>
  </si>
  <si>
    <t>ACCOUNT NO:  3-4814-5819</t>
  </si>
  <si>
    <t>INCOME</t>
  </si>
  <si>
    <t>EXPENDITURE</t>
  </si>
  <si>
    <t>31.12.21</t>
  </si>
  <si>
    <t>Balance b/f</t>
  </si>
  <si>
    <t>Subtotal Income</t>
  </si>
  <si>
    <t>Subtotal Expenses</t>
  </si>
  <si>
    <t xml:space="preserve">Jan –Dec </t>
  </si>
  <si>
    <t>Interest earned</t>
  </si>
  <si>
    <t>Jan-Dec</t>
  </si>
  <si>
    <t>Bank Charges</t>
  </si>
  <si>
    <t>Income + interest</t>
  </si>
  <si>
    <t>Expenses +Bank charges</t>
  </si>
  <si>
    <t>Bal B/f +  income</t>
  </si>
  <si>
    <t>Balance c/f</t>
  </si>
  <si>
    <t>FINANCIAL STATEMENT CHEQUE ACCOUNT NO:  3-4014-5194</t>
  </si>
  <si>
    <t>FOR THE PERIOD 31 DECEMBER 2021 – 31 JULY 2022</t>
  </si>
  <si>
    <t>Date</t>
  </si>
  <si>
    <t xml:space="preserve">Transaction </t>
  </si>
  <si>
    <t>Amount</t>
  </si>
  <si>
    <t>Total</t>
  </si>
  <si>
    <t>Transaction</t>
  </si>
  <si>
    <t>Details</t>
  </si>
  <si>
    <t>Bal B/f</t>
  </si>
  <si>
    <t>18.02.22</t>
  </si>
  <si>
    <t>NEC meeting Mr Mtetwa travel expenses</t>
  </si>
  <si>
    <t>Credit from Savings account</t>
  </si>
  <si>
    <t>NEC meeting Mr Ntshabele travel expenses</t>
  </si>
  <si>
    <t>Total income</t>
  </si>
  <si>
    <t>Expenses</t>
  </si>
  <si>
    <t xml:space="preserve">Bank charges </t>
  </si>
  <si>
    <t>Total income plus interest earned</t>
  </si>
  <si>
    <t>Expenses +</t>
  </si>
  <si>
    <t xml:space="preserve"> Bank charges</t>
  </si>
  <si>
    <t>Balance b/f + total</t>
  </si>
  <si>
    <t>Income less expenses=</t>
  </si>
  <si>
    <t>3636.30-3073.77</t>
  </si>
  <si>
    <t>Balance b/f+total income</t>
  </si>
  <si>
    <t xml:space="preserve">Balance c/f </t>
  </si>
  <si>
    <t>Balance c/f +bank charges</t>
  </si>
  <si>
    <t>INVESTMENT ACCOUNTS</t>
  </si>
  <si>
    <t>TERM DEPOSIT 10-5619 -7806</t>
  </si>
  <si>
    <t xml:space="preserve">31.12.2020-31.12.2021   </t>
  </si>
  <si>
    <t>63 276,44</t>
  </si>
  <si>
    <t>INVESTMENT ADVANTAGE 91-9422 -8359</t>
  </si>
  <si>
    <t>31 DECEMBER 2020-31 DECEMBER 2021</t>
  </si>
  <si>
    <t>Balance</t>
  </si>
  <si>
    <t>B/f</t>
  </si>
  <si>
    <t>Expenses + Bank charges</t>
  </si>
  <si>
    <t>Balance b/f+interest less expenses=</t>
  </si>
  <si>
    <t>Balance b/f + total interest earned</t>
  </si>
  <si>
    <t>Value of SAACHS</t>
  </si>
  <si>
    <t>31.12.2021</t>
  </si>
  <si>
    <t>31/07/2022</t>
  </si>
  <si>
    <t xml:space="preserve">Savings Acct: </t>
  </si>
  <si>
    <t xml:space="preserve">Cheque Acct:                                                          </t>
  </si>
  <si>
    <t>Term Deposit</t>
  </si>
  <si>
    <t>Investment advantage</t>
  </si>
  <si>
    <t xml:space="preserve">Total:      </t>
  </si>
  <si>
    <t>Growth/Decline</t>
  </si>
  <si>
    <t xml:space="preserve">       </t>
  </si>
  <si>
    <t>Financial report compiled by:</t>
  </si>
  <si>
    <t xml:space="preserve">                       </t>
  </si>
  <si>
    <t>FOR THE PERIOD 01 JANUARY 2023 – 31 DECEMBER 2023</t>
  </si>
  <si>
    <t>04.12.2023</t>
  </si>
  <si>
    <t>05.12.2023</t>
  </si>
  <si>
    <t>06.12.2023</t>
  </si>
  <si>
    <t>07.12.2023</t>
  </si>
  <si>
    <t>12.12.2023</t>
  </si>
  <si>
    <t>13.12.2023</t>
  </si>
  <si>
    <t>14.12.2023</t>
  </si>
  <si>
    <t>18.12.2023</t>
  </si>
  <si>
    <t>19.12.2023</t>
  </si>
  <si>
    <t>20.12.2023</t>
  </si>
  <si>
    <t>21.12.2023</t>
  </si>
  <si>
    <t>Lanyards</t>
  </si>
  <si>
    <t>25.12.2023</t>
  </si>
  <si>
    <t>Bal C/f</t>
  </si>
  <si>
    <t>01.12.2023</t>
  </si>
  <si>
    <t>DUT Conference fee</t>
  </si>
  <si>
    <t>NMU Conference fee</t>
  </si>
  <si>
    <t>TUT Conference fee</t>
  </si>
  <si>
    <t>SMU Conference fee</t>
  </si>
  <si>
    <t>Mediclinic exhibition</t>
  </si>
  <si>
    <t>NWU Conference fee</t>
  </si>
  <si>
    <t>UL Conference fee</t>
  </si>
  <si>
    <t>Higher health Donation</t>
  </si>
  <si>
    <t>UJ Conference fee</t>
  </si>
  <si>
    <t>Conference fee</t>
  </si>
  <si>
    <t>Presented 09 January 2024</t>
  </si>
  <si>
    <t>SAACHS AGM</t>
  </si>
  <si>
    <t>FINANCIAL STATEMENT CHEQUE ACCOUNT</t>
  </si>
  <si>
    <t>ACCOUNT NO: 3-4014-5194</t>
  </si>
  <si>
    <t>NOTES</t>
  </si>
  <si>
    <t xml:space="preserve">Compliled by Dr A. Sefolosha, SAACHS Treasurer……………………………….Date </t>
  </si>
  <si>
    <t>Approved by Ms M. Geya, SAACHS, Chairperson…………………………………Date</t>
  </si>
  <si>
    <t>FINANCIAL STATEMENT INVESTMENT ACCOUNT</t>
  </si>
  <si>
    <t>ACCOUNT NO 91 9422 8359</t>
  </si>
  <si>
    <t>North West University</t>
  </si>
  <si>
    <t>Walter Sisulu</t>
  </si>
  <si>
    <t>Donations and Exhibitions</t>
  </si>
  <si>
    <t>Jozitown Organizers  deposit &amp; site visit</t>
  </si>
  <si>
    <t>Assocworks Organizers Deposit</t>
  </si>
  <si>
    <t>Conference Delegates registration</t>
  </si>
  <si>
    <t>UP Conference fee</t>
  </si>
  <si>
    <t>Subtotal income-subtotal expenses</t>
  </si>
  <si>
    <t>Notes</t>
  </si>
  <si>
    <t>Dr A. Sefolosha</t>
  </si>
  <si>
    <t>Verified by Ms M. Geya</t>
  </si>
  <si>
    <t xml:space="preserve"> Dr A. Sefolosha, SAACHS, Treasurer………………………………………………Date</t>
  </si>
  <si>
    <t>Ms M. Geya, SAACHS, Chairperson………………………………………………….Date………………………………………..</t>
  </si>
  <si>
    <t>………………………………………..</t>
  </si>
  <si>
    <t>FINANCIAL STATEMENT TERM DEPOSIT</t>
  </si>
  <si>
    <t>ACCOUNT NO: 10-5619-7806</t>
  </si>
  <si>
    <t xml:space="preserve">Total income was R1 762 441,65 </t>
  </si>
  <si>
    <t>02.01.2024</t>
  </si>
  <si>
    <t>MC</t>
  </si>
  <si>
    <t>03.01.2024</t>
  </si>
  <si>
    <t>Conference fee unknown Inv-1983</t>
  </si>
  <si>
    <t>06.01.2024</t>
  </si>
  <si>
    <t xml:space="preserve">Bus </t>
  </si>
  <si>
    <t>Sound</t>
  </si>
  <si>
    <t>Gala Dinner 2024</t>
  </si>
  <si>
    <t>Saachs 2024 Conference</t>
  </si>
  <si>
    <t>Top Up</t>
  </si>
  <si>
    <t>08.01.2024</t>
  </si>
  <si>
    <t>Band</t>
  </si>
  <si>
    <t>09.01.2024</t>
  </si>
  <si>
    <t>UZ Subcription</t>
  </si>
  <si>
    <t>15.01.2024</t>
  </si>
  <si>
    <t>2024 Saachs</t>
  </si>
  <si>
    <t>Assocworks</t>
  </si>
  <si>
    <t>30.01.2024</t>
  </si>
  <si>
    <t>31.01.2024</t>
  </si>
  <si>
    <t>Bayer (Pty) Ltd</t>
  </si>
  <si>
    <t>16.02.2024</t>
  </si>
  <si>
    <t>UCT Conference registration</t>
  </si>
  <si>
    <t>FOR THE PERIOD 01 DECEMBER 2023 – 30 NOVEMBER 2024</t>
  </si>
  <si>
    <t>30.11.23</t>
  </si>
  <si>
    <t>CPUT Saachs</t>
  </si>
  <si>
    <t>University of Limpopo</t>
  </si>
  <si>
    <t>Conference loan refund</t>
  </si>
  <si>
    <t>Ind Gauteng</t>
  </si>
  <si>
    <t>University of Zululand</t>
  </si>
  <si>
    <t>Durban University of Technology</t>
  </si>
  <si>
    <t>Bus</t>
  </si>
  <si>
    <t>CUT F/S</t>
  </si>
  <si>
    <t>Mediclinic</t>
  </si>
  <si>
    <t>University of Venda</t>
  </si>
  <si>
    <t>Saachs Photography</t>
  </si>
  <si>
    <t>01.03.2024</t>
  </si>
  <si>
    <t>20.03.2024</t>
  </si>
  <si>
    <t>07.05.2024</t>
  </si>
  <si>
    <t>23.05.2024</t>
  </si>
  <si>
    <t>27.05.2024</t>
  </si>
  <si>
    <t>31.05.2024</t>
  </si>
  <si>
    <t>18.06.2024</t>
  </si>
  <si>
    <t>Photography Ind</t>
  </si>
  <si>
    <t>12.07.2024</t>
  </si>
  <si>
    <t>04.07.2024</t>
  </si>
  <si>
    <t>15.07.2024</t>
  </si>
  <si>
    <t>25.07.2024</t>
  </si>
  <si>
    <t>09.09.2024</t>
  </si>
  <si>
    <t>11.09.2024</t>
  </si>
  <si>
    <t>13.09.2024</t>
  </si>
  <si>
    <t>2024 Subscription Re</t>
  </si>
  <si>
    <t>18.09.2024</t>
  </si>
  <si>
    <t>23.09.2024</t>
  </si>
  <si>
    <t>26.09.2024</t>
  </si>
  <si>
    <t>08.10.2024</t>
  </si>
  <si>
    <t>10.10.2024</t>
  </si>
  <si>
    <t>11.10.2024</t>
  </si>
  <si>
    <t>15.10.2024</t>
  </si>
  <si>
    <t>17.10.2024</t>
  </si>
  <si>
    <t>21.10.2024</t>
  </si>
  <si>
    <t>22.10.2024</t>
  </si>
  <si>
    <t>22.11.2024</t>
  </si>
  <si>
    <t>25.10.2024</t>
  </si>
  <si>
    <t>28.10.2024</t>
  </si>
  <si>
    <t>21.11.2024</t>
  </si>
  <si>
    <t>25.11.2024</t>
  </si>
  <si>
    <t>Cococ Gala</t>
  </si>
  <si>
    <t>30.10.2024</t>
  </si>
  <si>
    <t>31.10.2024</t>
  </si>
  <si>
    <t>01.11.2024</t>
  </si>
  <si>
    <t>Tuscan Windmil</t>
  </si>
  <si>
    <t>05.11.2024</t>
  </si>
  <si>
    <t>12.11.2024</t>
  </si>
  <si>
    <t>07.11.2024</t>
  </si>
  <si>
    <t>13.11.2024</t>
  </si>
  <si>
    <t>15.11.2024</t>
  </si>
  <si>
    <t>18.11.2024</t>
  </si>
  <si>
    <t>19.11.2024</t>
  </si>
  <si>
    <t>Inv-2195/2196</t>
  </si>
  <si>
    <t>29.11.2024</t>
  </si>
  <si>
    <t>FOR THE PERIOD 31 DECEMBER 2023 – 30 NOVEMBER 2023</t>
  </si>
  <si>
    <t>Dec-Nov</t>
  </si>
  <si>
    <t xml:space="preserve">Dec –Nov </t>
  </si>
  <si>
    <t>Dec - Nov</t>
  </si>
  <si>
    <t xml:space="preserve">Dec - Nov </t>
  </si>
  <si>
    <t>Conference refund</t>
  </si>
  <si>
    <t>31.12.23</t>
  </si>
  <si>
    <t>Total interest earned R6 091,72.</t>
  </si>
  <si>
    <t xml:space="preserve"> R1 510 755.00</t>
  </si>
  <si>
    <t>UKZN Conference Fee</t>
  </si>
  <si>
    <t>Lynne Stellenbosc 2024 Conference</t>
  </si>
  <si>
    <t>MUT Conference Fee</t>
  </si>
  <si>
    <t>UMP Conference Fee</t>
  </si>
  <si>
    <t>TUT IND Donation</t>
  </si>
  <si>
    <t>University of Pretoria IND Donation</t>
  </si>
  <si>
    <t>North West University IND Donation</t>
  </si>
  <si>
    <t>VUT IND Donation</t>
  </si>
  <si>
    <t>UJ Subscription</t>
  </si>
  <si>
    <t>CPUT Subscription</t>
  </si>
  <si>
    <t>North West University Subscription</t>
  </si>
  <si>
    <t>TUT Subscription</t>
  </si>
  <si>
    <t>University of Limpopo Subscription</t>
  </si>
  <si>
    <t>WITS Subscription</t>
  </si>
  <si>
    <t>NMU Subscription</t>
  </si>
  <si>
    <t>Fort Hare University Conference</t>
  </si>
  <si>
    <t>MediclinicExhibition</t>
  </si>
  <si>
    <t>UFS Conference</t>
  </si>
  <si>
    <t>North West University Conference</t>
  </si>
  <si>
    <t>University of Pretoria Subscription</t>
  </si>
  <si>
    <t>WITS Conference</t>
  </si>
  <si>
    <t>Walter Sisulu Conference</t>
  </si>
  <si>
    <t>Higher Health Donation</t>
  </si>
  <si>
    <t>University of Limpopo Conference</t>
  </si>
  <si>
    <t>TUT Conference</t>
  </si>
  <si>
    <t>Univen Conference</t>
  </si>
  <si>
    <t>Rhodes University Conference</t>
  </si>
  <si>
    <t>DUT Conference</t>
  </si>
  <si>
    <t>University of Johannesburg Conference</t>
  </si>
  <si>
    <t>UNISA Subscription</t>
  </si>
  <si>
    <t>University of Stellenbosch Conference</t>
  </si>
  <si>
    <t>Sefako Makgatho Conference</t>
  </si>
  <si>
    <t>NMU Conference</t>
  </si>
  <si>
    <t>University of Pretoria Conference</t>
  </si>
  <si>
    <t>UNIZULU Conference</t>
  </si>
  <si>
    <t>MUT Subscription</t>
  </si>
  <si>
    <t>Gauteng Region hosted an International Nurses Day and received sponsor from four universities to the value of R20 000.00.</t>
  </si>
  <si>
    <t>Gauteng Region had R11 132.80 as surplus from 2023 IND Funds, including donation of R20 000.00 received they had an amount of R31 132,80. Their total expenditure for 2024 IND amounted to R28 374.00,which left them with a credit balance of R2 758.80.</t>
  </si>
  <si>
    <t>Expenses and bank charges incurred amounted to R1 578 551.73.</t>
  </si>
  <si>
    <t xml:space="preserve">A total of R28 374.00 was paid toward Gauteng Region IND expenses. </t>
  </si>
  <si>
    <t xml:space="preserve">Décor Furniture </t>
  </si>
  <si>
    <t xml:space="preserve">Loan refund to investment </t>
  </si>
  <si>
    <t>Top Up to cheque account</t>
  </si>
  <si>
    <t>Alida Kekana Catering IND</t>
  </si>
  <si>
    <t>Speaker IND</t>
  </si>
  <si>
    <t>Olebogeng Goodies IND</t>
  </si>
  <si>
    <t>Goodies IND</t>
  </si>
  <si>
    <t>Top Up Cheque account</t>
  </si>
  <si>
    <t>Tshirts IND</t>
  </si>
  <si>
    <t>A total of R2 000.00 paid into Cheque Account to top-up funds.</t>
  </si>
  <si>
    <t>A total of R100 000.00 was paid into investment account as conference loan refund.</t>
  </si>
  <si>
    <t>A total of R336 763.79 was paid towards the 2025 Conference expenses.</t>
  </si>
  <si>
    <t>Total top-up received from savings account amounted to R2 000.00.</t>
  </si>
  <si>
    <t>Total bank charges incurred amounted to R1 356.00</t>
  </si>
  <si>
    <t>Total interest earned amounted to R22 956.35</t>
  </si>
  <si>
    <t>2024 Conference loan refund</t>
  </si>
  <si>
    <t xml:space="preserve">A total of R100 000.00 received as conference loan refund. </t>
  </si>
  <si>
    <t>2025 Conference Financial Statement</t>
  </si>
  <si>
    <t>FOR THE PERIOD 01 JANUARY 2023-31 DECEMBER 2024</t>
  </si>
  <si>
    <t xml:space="preserve"> NWU Conference fee</t>
  </si>
  <si>
    <t>Subscriptions paid by 12 Universities amounted to R22 300.00.</t>
  </si>
  <si>
    <t>UFS Conference fee</t>
  </si>
  <si>
    <t>WITS Conference fee</t>
  </si>
  <si>
    <t>Rhodes Conference fee</t>
  </si>
  <si>
    <t>UNIVEN Conference fee</t>
  </si>
  <si>
    <t>14.11.2024</t>
  </si>
  <si>
    <t>WSU Conference Fee</t>
  </si>
  <si>
    <t>Stellenbosch Conference fee</t>
  </si>
  <si>
    <t>Organizers fee R255 990.00</t>
  </si>
  <si>
    <t>SPU 2024 Conference late payment</t>
  </si>
  <si>
    <t>Jozitown Organizers</t>
  </si>
  <si>
    <t>Assocworks Organizers</t>
  </si>
  <si>
    <t>Gala Dinner  Coco</t>
  </si>
  <si>
    <t>Tuscan Mill</t>
  </si>
  <si>
    <t>22.102024</t>
  </si>
  <si>
    <t>Total 2025 Conference income amounted to R600 730.00 of which R525 730 was for delegate registration and R75 000.00 was for donation and exhibition.</t>
  </si>
  <si>
    <t>Late conference payments amounted to R905 900.00.</t>
  </si>
  <si>
    <t>Presented 8 January 2025</t>
  </si>
  <si>
    <t>SAACHS FINANCIAL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</si>
</sst>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8" x14ac:knownFonts="1">
    <font>
      <sz val="11"/>
      <color theme="1"/>
      <name val="Calibri"/>
      <family val="2"/>
      <scheme val="minor"/>
    </font>
    <font>
      <sz val="11"/>
      <color theme="1"/>
      <name val="Calibri"/>
      <family val="2"/>
      <scheme val="minor"/>
    </font>
    <font>
      <sz val="12"/>
      <color theme="1"/>
      <name val="Arial"/>
      <family val="2"/>
    </font>
    <font>
      <b/>
      <sz val="12"/>
      <color theme="1"/>
      <name val="Arial"/>
      <family val="2"/>
    </font>
    <font>
      <sz val="12"/>
      <color rgb="FFFF0000"/>
      <name val="Arial"/>
      <family val="2"/>
    </font>
    <font>
      <i/>
      <sz val="12"/>
      <color rgb="FF7030A0"/>
      <name val="Arial"/>
      <family val="2"/>
    </font>
    <font>
      <b/>
      <sz val="14"/>
      <color theme="1"/>
      <name val="Arial"/>
      <family val="2"/>
    </font>
    <font>
      <b/>
      <sz val="12"/>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thick">
        <color indexed="64"/>
      </right>
      <top style="medium">
        <color indexed="64"/>
      </top>
      <bottom/>
      <diagonal/>
    </border>
    <border>
      <left style="thick">
        <color indexed="64"/>
      </left>
      <right/>
      <top style="medium">
        <color indexed="64"/>
      </top>
      <bottom/>
      <diagonal/>
    </border>
    <border>
      <left/>
      <right style="thick">
        <color indexed="64"/>
      </right>
      <top/>
      <bottom style="medium">
        <color indexed="64"/>
      </bottom>
      <diagonal/>
    </border>
    <border>
      <left style="thick">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164" fontId="1" fillId="0" borderId="0" applyFont="0" applyFill="0" applyBorder="0" applyAlignment="0" applyProtection="0"/>
  </cellStyleXfs>
  <cellXfs count="282">
    <xf numFmtId="0" fontId="0" fillId="0" borderId="0" xfId="0"/>
    <xf numFmtId="0" fontId="2" fillId="2" borderId="0" xfId="0" applyFont="1" applyFill="1" applyAlignment="1">
      <alignment vertical="center"/>
    </xf>
    <xf numFmtId="0" fontId="2" fillId="2" borderId="0" xfId="0" applyFont="1" applyFill="1"/>
    <xf numFmtId="0" fontId="3" fillId="2" borderId="0" xfId="0" applyFont="1" applyFill="1" applyAlignment="1">
      <alignment horizontal="left" vertical="center" indent="15"/>
    </xf>
    <xf numFmtId="0" fontId="2" fillId="2" borderId="0" xfId="0" applyFont="1" applyFill="1" applyAlignment="1">
      <alignment horizontal="left" vertical="center" indent="15"/>
    </xf>
    <xf numFmtId="0" fontId="4" fillId="2" borderId="0" xfId="0" applyFont="1" applyFill="1"/>
    <xf numFmtId="0" fontId="4"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11" xfId="0" applyFont="1" applyFill="1" applyBorder="1" applyAlignment="1">
      <alignment horizontal="right" vertical="center" wrapText="1"/>
    </xf>
    <xf numFmtId="0" fontId="2" fillId="2" borderId="12" xfId="0" applyFont="1" applyFill="1" applyBorder="1" applyAlignment="1">
      <alignment vertical="center" wrapText="1"/>
    </xf>
    <xf numFmtId="0" fontId="2" fillId="2" borderId="13" xfId="0" applyFont="1" applyFill="1" applyBorder="1" applyAlignment="1">
      <alignment horizontal="left" vertical="center" wrapText="1"/>
    </xf>
    <xf numFmtId="0" fontId="2" fillId="2" borderId="13" xfId="0" applyFont="1" applyFill="1" applyBorder="1" applyAlignment="1">
      <alignment vertical="center" wrapText="1"/>
    </xf>
    <xf numFmtId="0" fontId="2" fillId="2" borderId="14" xfId="0" applyFont="1" applyFill="1" applyBorder="1" applyAlignment="1">
      <alignment horizontal="right" vertical="center" wrapText="1"/>
    </xf>
    <xf numFmtId="0" fontId="2" fillId="2" borderId="15" xfId="0" applyFont="1" applyFill="1" applyBorder="1" applyAlignment="1">
      <alignment vertical="center" wrapText="1"/>
    </xf>
    <xf numFmtId="0" fontId="2" fillId="2" borderId="16" xfId="0" applyFont="1" applyFill="1" applyBorder="1" applyAlignment="1">
      <alignment horizontal="left" vertical="center" wrapText="1"/>
    </xf>
    <xf numFmtId="0" fontId="2" fillId="2" borderId="16" xfId="0" applyFont="1" applyFill="1" applyBorder="1" applyAlignment="1">
      <alignment vertical="center" wrapText="1"/>
    </xf>
    <xf numFmtId="0" fontId="2" fillId="2" borderId="17" xfId="0" applyFont="1" applyFill="1" applyBorder="1" applyAlignment="1">
      <alignment horizontal="right" vertical="center" wrapText="1"/>
    </xf>
    <xf numFmtId="0" fontId="2" fillId="2" borderId="10" xfId="0" applyFont="1" applyFill="1" applyBorder="1" applyAlignment="1">
      <alignment horizontal="left" vertical="center" wrapText="1"/>
    </xf>
    <xf numFmtId="0" fontId="2" fillId="2" borderId="18" xfId="0" applyFont="1" applyFill="1" applyBorder="1" applyAlignment="1">
      <alignment vertical="center" wrapText="1"/>
    </xf>
    <xf numFmtId="0" fontId="2" fillId="2" borderId="19" xfId="0" applyFont="1" applyFill="1" applyBorder="1" applyAlignment="1">
      <alignment horizontal="left" vertical="center" wrapText="1"/>
    </xf>
    <xf numFmtId="0" fontId="2" fillId="2" borderId="19" xfId="0" applyFont="1" applyFill="1" applyBorder="1" applyAlignment="1">
      <alignment vertical="center" wrapText="1"/>
    </xf>
    <xf numFmtId="0" fontId="2" fillId="2" borderId="20" xfId="0" applyFont="1" applyFill="1" applyBorder="1" applyAlignment="1">
      <alignment horizontal="right" vertical="center" wrapText="1"/>
    </xf>
    <xf numFmtId="0" fontId="2" fillId="2" borderId="14" xfId="0" applyFont="1" applyFill="1" applyBorder="1" applyAlignment="1">
      <alignment vertical="center" wrapText="1"/>
    </xf>
    <xf numFmtId="0" fontId="2" fillId="2" borderId="17" xfId="0" applyFont="1" applyFill="1" applyBorder="1" applyAlignment="1">
      <alignment vertical="center" wrapText="1"/>
    </xf>
    <xf numFmtId="0" fontId="2" fillId="2" borderId="11" xfId="0" applyFont="1" applyFill="1" applyBorder="1" applyAlignment="1">
      <alignment vertical="center" wrapText="1"/>
    </xf>
    <xf numFmtId="0" fontId="2" fillId="2" borderId="21" xfId="0" applyFont="1" applyFill="1" applyBorder="1" applyAlignment="1">
      <alignment vertical="center" wrapText="1"/>
    </xf>
    <xf numFmtId="0" fontId="2" fillId="2" borderId="6" xfId="0" applyFont="1" applyFill="1" applyBorder="1" applyAlignment="1">
      <alignment vertical="center" wrapText="1"/>
    </xf>
    <xf numFmtId="2" fontId="2" fillId="2" borderId="6" xfId="0" applyNumberFormat="1" applyFont="1" applyFill="1" applyBorder="1" applyAlignment="1">
      <alignment vertical="center" wrapText="1"/>
    </xf>
    <xf numFmtId="0" fontId="3" fillId="2" borderId="6" xfId="0" applyFont="1" applyFill="1" applyBorder="1" applyAlignment="1">
      <alignment vertical="center" wrapText="1"/>
    </xf>
    <xf numFmtId="0" fontId="3" fillId="2" borderId="21" xfId="0" applyFont="1" applyFill="1" applyBorder="1" applyAlignment="1">
      <alignment vertical="center" wrapText="1"/>
    </xf>
    <xf numFmtId="0" fontId="3" fillId="2" borderId="6" xfId="0" applyFont="1" applyFill="1" applyBorder="1" applyAlignment="1">
      <alignment horizontal="right" vertical="center" wrapText="1"/>
    </xf>
    <xf numFmtId="4" fontId="3" fillId="2" borderId="6" xfId="0" applyNumberFormat="1" applyFont="1" applyFill="1" applyBorder="1" applyAlignment="1">
      <alignment vertical="center" wrapText="1"/>
    </xf>
    <xf numFmtId="4" fontId="3" fillId="2" borderId="6" xfId="0" applyNumberFormat="1" applyFont="1" applyFill="1" applyBorder="1" applyAlignment="1">
      <alignment horizontal="right" vertical="center" wrapText="1"/>
    </xf>
    <xf numFmtId="2" fontId="3" fillId="2" borderId="6" xfId="0" applyNumberFormat="1" applyFont="1" applyFill="1" applyBorder="1" applyAlignment="1">
      <alignment vertical="center" wrapText="1"/>
    </xf>
    <xf numFmtId="0" fontId="2" fillId="2" borderId="0" xfId="0" applyFont="1" applyFill="1" applyAlignment="1">
      <alignment horizontal="left" vertical="center" indent="8"/>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Alignment="1">
      <alignment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26" xfId="0" applyFont="1" applyFill="1" applyBorder="1" applyAlignment="1">
      <alignment vertical="center" wrapText="1"/>
    </xf>
    <xf numFmtId="0" fontId="2" fillId="2" borderId="1" xfId="0" applyFont="1" applyFill="1" applyBorder="1" applyAlignment="1">
      <alignment vertical="center" wrapText="1"/>
    </xf>
    <xf numFmtId="0" fontId="2" fillId="2" borderId="4" xfId="0" applyFont="1" applyFill="1" applyBorder="1" applyAlignment="1">
      <alignment vertical="center" wrapText="1"/>
    </xf>
    <xf numFmtId="0" fontId="3" fillId="2" borderId="23" xfId="0" applyFont="1" applyFill="1" applyBorder="1" applyAlignment="1">
      <alignment vertical="center" wrapText="1"/>
    </xf>
    <xf numFmtId="0" fontId="2" fillId="2" borderId="23" xfId="0" applyFont="1" applyFill="1" applyBorder="1" applyAlignment="1">
      <alignment vertical="center" wrapText="1"/>
    </xf>
    <xf numFmtId="2" fontId="3" fillId="2" borderId="27" xfId="0" applyNumberFormat="1" applyFont="1" applyFill="1" applyBorder="1" applyAlignment="1">
      <alignment horizontal="left" vertical="center" wrapText="1"/>
    </xf>
    <xf numFmtId="0" fontId="3" fillId="2" borderId="22" xfId="0" applyFont="1" applyFill="1" applyBorder="1" applyAlignment="1">
      <alignment vertical="center" wrapText="1"/>
    </xf>
    <xf numFmtId="0" fontId="3" fillId="2" borderId="21" xfId="0" applyFont="1" applyFill="1" applyBorder="1" applyAlignment="1">
      <alignment horizontal="right" vertical="center" wrapText="1"/>
    </xf>
    <xf numFmtId="0" fontId="3" fillId="2" borderId="21" xfId="0" applyFont="1" applyFill="1" applyBorder="1" applyAlignment="1">
      <alignment horizontal="center" vertical="center" wrapText="1"/>
    </xf>
    <xf numFmtId="2" fontId="2" fillId="2" borderId="0" xfId="0" applyNumberFormat="1" applyFont="1" applyFill="1"/>
    <xf numFmtId="0" fontId="2" fillId="2" borderId="0" xfId="0" applyFont="1" applyFill="1" applyAlignment="1">
      <alignment vertical="center" wrapText="1"/>
    </xf>
    <xf numFmtId="0" fontId="3" fillId="2" borderId="0" xfId="0" applyFont="1" applyFill="1" applyAlignment="1">
      <alignment horizontal="left" vertical="center" indent="8"/>
    </xf>
    <xf numFmtId="0" fontId="2" fillId="2" borderId="7" xfId="0" applyFont="1" applyFill="1" applyBorder="1" applyAlignment="1">
      <alignment vertical="center" wrapText="1"/>
    </xf>
    <xf numFmtId="0" fontId="3" fillId="2" borderId="0" xfId="0" applyFont="1" applyFill="1" applyAlignment="1">
      <alignment horizontal="right" vertical="center" wrapText="1"/>
    </xf>
    <xf numFmtId="0" fontId="3" fillId="2" borderId="0" xfId="0" applyFont="1" applyFill="1" applyAlignment="1">
      <alignment horizontal="center" vertical="center" wrapText="1"/>
    </xf>
    <xf numFmtId="0" fontId="3" fillId="2" borderId="27" xfId="0" applyFont="1" applyFill="1" applyBorder="1" applyAlignment="1">
      <alignment vertical="center" wrapText="1"/>
    </xf>
    <xf numFmtId="0" fontId="3" fillId="2" borderId="25" xfId="0" applyFont="1" applyFill="1" applyBorder="1" applyAlignment="1">
      <alignment vertical="center" wrapText="1"/>
    </xf>
    <xf numFmtId="4" fontId="3" fillId="2" borderId="6" xfId="0" applyNumberFormat="1" applyFont="1" applyFill="1" applyBorder="1" applyAlignment="1">
      <alignment horizontal="left" vertical="center" wrapText="1"/>
    </xf>
    <xf numFmtId="0" fontId="3" fillId="2" borderId="6" xfId="0" applyFont="1" applyFill="1" applyBorder="1" applyAlignment="1">
      <alignment horizontal="left" vertical="center" wrapText="1"/>
    </xf>
    <xf numFmtId="164" fontId="2" fillId="2" borderId="0" xfId="1" applyFont="1" applyFill="1"/>
    <xf numFmtId="164" fontId="2" fillId="2" borderId="13" xfId="1" applyFont="1" applyFill="1" applyBorder="1" applyAlignment="1">
      <alignment vertical="center" wrapText="1"/>
    </xf>
    <xf numFmtId="164" fontId="2" fillId="2" borderId="16" xfId="1" applyFont="1" applyFill="1" applyBorder="1" applyAlignment="1">
      <alignment vertical="center" wrapText="1"/>
    </xf>
    <xf numFmtId="164" fontId="2" fillId="2" borderId="10" xfId="1" applyFont="1" applyFill="1" applyBorder="1" applyAlignment="1">
      <alignment vertical="center" wrapText="1"/>
    </xf>
    <xf numFmtId="164" fontId="2" fillId="2" borderId="6" xfId="1" applyFont="1" applyFill="1" applyBorder="1" applyAlignment="1">
      <alignment vertical="center" wrapText="1"/>
    </xf>
    <xf numFmtId="164" fontId="3" fillId="2" borderId="6" xfId="1" applyFont="1" applyFill="1" applyBorder="1" applyAlignment="1">
      <alignment horizontal="right" vertical="center" wrapText="1"/>
    </xf>
    <xf numFmtId="164" fontId="3" fillId="2" borderId="6" xfId="1" applyFont="1" applyFill="1" applyBorder="1" applyAlignment="1">
      <alignment vertical="center" wrapText="1"/>
    </xf>
    <xf numFmtId="164" fontId="3" fillId="2" borderId="2" xfId="1" applyFont="1" applyFill="1" applyBorder="1" applyAlignment="1">
      <alignment vertical="center" wrapText="1"/>
    </xf>
    <xf numFmtId="164" fontId="3" fillId="2" borderId="5" xfId="1" applyFont="1" applyFill="1" applyBorder="1" applyAlignment="1">
      <alignment vertical="center" wrapText="1"/>
    </xf>
    <xf numFmtId="164" fontId="3" fillId="2" borderId="1" xfId="1" applyFont="1" applyFill="1" applyBorder="1" applyAlignment="1">
      <alignment vertical="center" wrapText="1"/>
    </xf>
    <xf numFmtId="164" fontId="3" fillId="2" borderId="4" xfId="1" applyFont="1" applyFill="1" applyBorder="1" applyAlignment="1">
      <alignment vertical="center" wrapText="1"/>
    </xf>
    <xf numFmtId="164" fontId="3" fillId="2" borderId="23" xfId="1" applyFont="1" applyFill="1" applyBorder="1" applyAlignment="1">
      <alignment vertical="center" wrapText="1"/>
    </xf>
    <xf numFmtId="164" fontId="2" fillId="2" borderId="24" xfId="1" applyFont="1" applyFill="1" applyBorder="1" applyAlignment="1">
      <alignment vertical="center" wrapText="1"/>
    </xf>
    <xf numFmtId="164" fontId="3" fillId="2" borderId="27" xfId="1" applyFont="1" applyFill="1" applyBorder="1" applyAlignment="1">
      <alignment horizontal="left" vertical="center" wrapText="1"/>
    </xf>
    <xf numFmtId="164" fontId="3" fillId="2" borderId="3" xfId="1" applyFont="1" applyFill="1" applyBorder="1" applyAlignment="1">
      <alignment vertical="center" wrapText="1"/>
    </xf>
    <xf numFmtId="164" fontId="2" fillId="2" borderId="0" xfId="1" applyFont="1" applyFill="1" applyAlignment="1">
      <alignment vertical="center" wrapText="1"/>
    </xf>
    <xf numFmtId="164" fontId="3" fillId="2" borderId="0" xfId="1" applyFont="1" applyFill="1" applyAlignment="1">
      <alignment horizontal="right" vertical="center" wrapText="1"/>
    </xf>
    <xf numFmtId="164" fontId="2" fillId="2" borderId="0" xfId="1" applyFont="1" applyFill="1" applyAlignment="1">
      <alignment vertical="center"/>
    </xf>
    <xf numFmtId="164" fontId="2" fillId="2" borderId="19" xfId="1" applyFont="1" applyFill="1" applyBorder="1" applyAlignment="1">
      <alignment vertical="center" wrapText="1"/>
    </xf>
    <xf numFmtId="164" fontId="3" fillId="2" borderId="0" xfId="1" applyFont="1" applyFill="1" applyAlignment="1">
      <alignment horizontal="center" vertical="center"/>
    </xf>
    <xf numFmtId="164" fontId="3" fillId="2" borderId="21" xfId="1" applyFont="1" applyFill="1" applyBorder="1" applyAlignment="1">
      <alignment horizontal="left" vertical="center" wrapText="1"/>
    </xf>
    <xf numFmtId="164" fontId="3" fillId="2" borderId="0" xfId="1" applyFont="1" applyFill="1" applyAlignment="1">
      <alignment vertical="center"/>
    </xf>
    <xf numFmtId="164" fontId="2" fillId="2" borderId="27" xfId="1" applyFont="1" applyFill="1" applyBorder="1" applyAlignment="1">
      <alignment vertical="center" wrapText="1"/>
    </xf>
    <xf numFmtId="164" fontId="3" fillId="2" borderId="22" xfId="1" applyFont="1" applyFill="1" applyBorder="1" applyAlignment="1">
      <alignment vertical="center" wrapText="1"/>
    </xf>
    <xf numFmtId="164" fontId="3" fillId="2" borderId="21" xfId="1" applyFont="1" applyFill="1" applyBorder="1" applyAlignment="1">
      <alignment vertical="center" wrapText="1"/>
    </xf>
    <xf numFmtId="164" fontId="3" fillId="2" borderId="0" xfId="1" applyFont="1" applyFill="1" applyAlignment="1">
      <alignment vertical="center" wrapText="1"/>
    </xf>
    <xf numFmtId="164" fontId="3" fillId="2" borderId="25" xfId="1" applyFont="1" applyFill="1" applyBorder="1" applyAlignment="1">
      <alignment vertical="center" wrapText="1"/>
    </xf>
    <xf numFmtId="164" fontId="2" fillId="2" borderId="6" xfId="1" applyFont="1" applyFill="1" applyBorder="1" applyAlignment="1">
      <alignment horizontal="left" vertical="center" wrapText="1"/>
    </xf>
    <xf numFmtId="164" fontId="3" fillId="2" borderId="6" xfId="1" applyFont="1" applyFill="1" applyBorder="1" applyAlignment="1">
      <alignment horizontal="left" vertical="center" wrapText="1"/>
    </xf>
    <xf numFmtId="0" fontId="2" fillId="2" borderId="33" xfId="0" applyFont="1" applyFill="1" applyBorder="1" applyAlignment="1">
      <alignment vertical="center" wrapText="1"/>
    </xf>
    <xf numFmtId="0" fontId="2" fillId="2" borderId="34" xfId="0" applyFont="1" applyFill="1" applyBorder="1" applyAlignment="1">
      <alignment horizontal="left" vertical="center" wrapText="1"/>
    </xf>
    <xf numFmtId="164" fontId="2" fillId="2" borderId="34" xfId="1" applyFont="1" applyFill="1" applyBorder="1" applyAlignment="1">
      <alignment vertical="center" wrapText="1"/>
    </xf>
    <xf numFmtId="0" fontId="2" fillId="2" borderId="0" xfId="0" applyFont="1" applyFill="1" applyBorder="1"/>
    <xf numFmtId="0" fontId="2" fillId="2" borderId="2" xfId="0" applyFont="1" applyFill="1" applyBorder="1" applyAlignment="1">
      <alignment vertical="center" wrapText="1"/>
    </xf>
    <xf numFmtId="164" fontId="2" fillId="2" borderId="2" xfId="1" applyFont="1" applyFill="1" applyBorder="1" applyAlignment="1">
      <alignment vertical="center" wrapText="1"/>
    </xf>
    <xf numFmtId="0" fontId="2" fillId="2" borderId="3" xfId="0" applyFont="1" applyFill="1" applyBorder="1" applyAlignment="1">
      <alignment vertical="center" wrapText="1"/>
    </xf>
    <xf numFmtId="0" fontId="2" fillId="2" borderId="13" xfId="0" applyFont="1" applyFill="1" applyBorder="1"/>
    <xf numFmtId="164" fontId="2" fillId="2" borderId="13" xfId="1" applyFont="1" applyFill="1" applyBorder="1"/>
    <xf numFmtId="0" fontId="2" fillId="2" borderId="12" xfId="0" applyFont="1" applyFill="1" applyBorder="1"/>
    <xf numFmtId="0" fontId="2" fillId="2" borderId="15" xfId="0" applyFont="1" applyFill="1" applyBorder="1"/>
    <xf numFmtId="0" fontId="2" fillId="2" borderId="16" xfId="0" applyFont="1" applyFill="1" applyBorder="1"/>
    <xf numFmtId="164" fontId="2" fillId="2" borderId="16" xfId="1" applyFont="1" applyFill="1" applyBorder="1"/>
    <xf numFmtId="0" fontId="2" fillId="2" borderId="35" xfId="0" applyFont="1" applyFill="1" applyBorder="1" applyAlignment="1">
      <alignment vertical="center" wrapText="1"/>
    </xf>
    <xf numFmtId="0" fontId="2" fillId="2" borderId="32" xfId="0" applyFont="1" applyFill="1" applyBorder="1" applyAlignment="1">
      <alignment vertical="center" wrapText="1"/>
    </xf>
    <xf numFmtId="0" fontId="2" fillId="2" borderId="36" xfId="0" applyFont="1" applyFill="1" applyBorder="1" applyAlignment="1">
      <alignment vertical="center" wrapText="1"/>
    </xf>
    <xf numFmtId="164" fontId="2" fillId="2" borderId="11" xfId="1" applyFont="1" applyFill="1" applyBorder="1" applyAlignment="1">
      <alignment horizontal="right" vertical="center" wrapText="1"/>
    </xf>
    <xf numFmtId="164" fontId="2" fillId="2" borderId="14" xfId="1" applyFont="1" applyFill="1" applyBorder="1" applyAlignment="1">
      <alignment horizontal="right" vertical="center" wrapText="1"/>
    </xf>
    <xf numFmtId="164" fontId="2" fillId="2" borderId="17" xfId="1" applyFont="1" applyFill="1" applyBorder="1" applyAlignment="1">
      <alignment horizontal="right" vertical="center" wrapText="1"/>
    </xf>
    <xf numFmtId="164" fontId="2" fillId="2" borderId="37" xfId="1" applyFont="1" applyFill="1" applyBorder="1" applyAlignment="1">
      <alignment horizontal="right" vertical="center" wrapText="1"/>
    </xf>
    <xf numFmtId="0" fontId="2" fillId="2" borderId="38" xfId="0" applyFont="1" applyFill="1" applyBorder="1" applyAlignment="1">
      <alignment horizontal="right" vertical="center" wrapText="1"/>
    </xf>
    <xf numFmtId="164" fontId="2" fillId="2" borderId="20" xfId="1" applyFont="1" applyFill="1" applyBorder="1" applyAlignment="1">
      <alignment horizontal="right" vertical="center" wrapText="1"/>
    </xf>
    <xf numFmtId="164" fontId="2" fillId="2" borderId="11" xfId="1" applyFont="1" applyFill="1" applyBorder="1" applyAlignment="1">
      <alignment vertical="center" wrapText="1"/>
    </xf>
    <xf numFmtId="0" fontId="2" fillId="2" borderId="34" xfId="0" applyFont="1" applyFill="1" applyBorder="1" applyAlignment="1">
      <alignment vertical="center" wrapText="1"/>
    </xf>
    <xf numFmtId="0" fontId="2" fillId="2" borderId="39" xfId="0" applyFont="1" applyFill="1" applyBorder="1" applyAlignment="1">
      <alignment horizontal="right" vertical="center" wrapText="1"/>
    </xf>
    <xf numFmtId="14" fontId="2" fillId="2" borderId="9" xfId="0" applyNumberFormat="1" applyFont="1" applyFill="1" applyBorder="1" applyAlignment="1">
      <alignment vertical="center" wrapText="1"/>
    </xf>
    <xf numFmtId="164" fontId="2" fillId="2" borderId="39" xfId="1" applyFont="1" applyFill="1" applyBorder="1" applyAlignment="1">
      <alignment horizontal="right" vertical="center" wrapText="1"/>
    </xf>
    <xf numFmtId="0" fontId="2" fillId="2" borderId="42" xfId="0" applyFont="1" applyFill="1" applyBorder="1" applyAlignment="1">
      <alignment vertical="center" wrapText="1"/>
    </xf>
    <xf numFmtId="164" fontId="3" fillId="2" borderId="27" xfId="1" applyFont="1" applyFill="1" applyBorder="1" applyAlignment="1">
      <alignment horizontal="center" vertical="center" wrapText="1"/>
    </xf>
    <xf numFmtId="164" fontId="3" fillId="2" borderId="21" xfId="0" applyNumberFormat="1" applyFont="1" applyFill="1" applyBorder="1" applyAlignment="1">
      <alignment vertical="center"/>
    </xf>
    <xf numFmtId="0" fontId="3" fillId="2" borderId="27" xfId="0" applyFont="1" applyFill="1" applyBorder="1" applyAlignment="1">
      <alignment horizontal="center" vertical="center" wrapText="1"/>
    </xf>
    <xf numFmtId="164" fontId="3" fillId="2" borderId="25" xfId="1" applyFont="1" applyFill="1" applyBorder="1" applyAlignment="1">
      <alignment horizontal="right" vertical="center" wrapText="1"/>
    </xf>
    <xf numFmtId="4" fontId="3" fillId="2" borderId="27" xfId="0" applyNumberFormat="1" applyFont="1" applyFill="1" applyBorder="1" applyAlignment="1">
      <alignment horizontal="center" vertical="center" wrapText="1"/>
    </xf>
    <xf numFmtId="0" fontId="2" fillId="2" borderId="23" xfId="0" applyFont="1" applyFill="1" applyBorder="1" applyAlignment="1">
      <alignment vertical="center"/>
    </xf>
    <xf numFmtId="0" fontId="2" fillId="2" borderId="25" xfId="0" applyFont="1" applyFill="1" applyBorder="1" applyAlignment="1">
      <alignment vertical="center"/>
    </xf>
    <xf numFmtId="0" fontId="2" fillId="2" borderId="27" xfId="0" applyFont="1" applyFill="1" applyBorder="1" applyAlignment="1">
      <alignment vertical="center"/>
    </xf>
    <xf numFmtId="164" fontId="3" fillId="2" borderId="0" xfId="1" applyFont="1" applyFill="1"/>
    <xf numFmtId="0" fontId="5" fillId="2" borderId="0" xfId="0" applyFont="1" applyFill="1"/>
    <xf numFmtId="164" fontId="5" fillId="2" borderId="0" xfId="0" applyNumberFormat="1" applyFont="1" applyFill="1"/>
    <xf numFmtId="0" fontId="2" fillId="2" borderId="43" xfId="0" applyFont="1" applyFill="1" applyBorder="1" applyAlignment="1">
      <alignment vertical="center" wrapText="1"/>
    </xf>
    <xf numFmtId="164" fontId="2" fillId="2" borderId="44" xfId="1" applyFont="1" applyFill="1" applyBorder="1" applyAlignment="1">
      <alignment vertical="center" wrapText="1"/>
    </xf>
    <xf numFmtId="0" fontId="2" fillId="2" borderId="45" xfId="0" applyFont="1" applyFill="1" applyBorder="1" applyAlignment="1">
      <alignment horizontal="right" vertical="center" wrapText="1"/>
    </xf>
    <xf numFmtId="164" fontId="2" fillId="2" borderId="46" xfId="1" applyFont="1" applyFill="1" applyBorder="1" applyAlignment="1">
      <alignment horizontal="right" vertical="center" wrapText="1"/>
    </xf>
    <xf numFmtId="164" fontId="2" fillId="2" borderId="40" xfId="1" applyFont="1" applyFill="1" applyBorder="1" applyAlignment="1">
      <alignment horizontal="right" vertical="center" wrapText="1"/>
    </xf>
    <xf numFmtId="164" fontId="2" fillId="2" borderId="47" xfId="1" applyFont="1" applyFill="1" applyBorder="1" applyAlignment="1">
      <alignment horizontal="right" vertical="center" wrapText="1"/>
    </xf>
    <xf numFmtId="164" fontId="2" fillId="2" borderId="41" xfId="1" applyFont="1" applyFill="1" applyBorder="1" applyAlignment="1">
      <alignment horizontal="right" vertical="center" wrapText="1"/>
    </xf>
    <xf numFmtId="0" fontId="3" fillId="2" borderId="22" xfId="0" applyFont="1" applyFill="1" applyBorder="1" applyAlignment="1">
      <alignment vertical="center" wrapText="1"/>
    </xf>
    <xf numFmtId="0" fontId="3" fillId="2" borderId="21" xfId="0" applyFont="1" applyFill="1" applyBorder="1" applyAlignment="1">
      <alignment vertical="center" wrapText="1"/>
    </xf>
    <xf numFmtId="164" fontId="3" fillId="2" borderId="22" xfId="1" applyFont="1" applyFill="1" applyBorder="1" applyAlignment="1">
      <alignment vertical="center" wrapText="1"/>
    </xf>
    <xf numFmtId="164" fontId="3" fillId="2" borderId="21" xfId="1" applyFont="1" applyFill="1" applyBorder="1" applyAlignment="1">
      <alignment vertical="center" wrapText="1"/>
    </xf>
    <xf numFmtId="0" fontId="3" fillId="2" borderId="21" xfId="0" applyFont="1" applyFill="1" applyBorder="1" applyAlignment="1">
      <alignment horizontal="center" vertical="center" wrapText="1"/>
    </xf>
    <xf numFmtId="0" fontId="3" fillId="2" borderId="21" xfId="0" applyFont="1" applyFill="1" applyBorder="1" applyAlignment="1">
      <alignment horizontal="right" vertical="center" wrapText="1"/>
    </xf>
    <xf numFmtId="164" fontId="3" fillId="2" borderId="21" xfId="1" applyFont="1" applyFill="1" applyBorder="1" applyAlignment="1">
      <alignment horizontal="left" vertical="center" wrapText="1"/>
    </xf>
    <xf numFmtId="0" fontId="2" fillId="2" borderId="21" xfId="0" applyFont="1" applyFill="1" applyBorder="1" applyAlignment="1">
      <alignment vertical="center" wrapText="1"/>
    </xf>
    <xf numFmtId="0" fontId="3" fillId="2" borderId="2" xfId="0" applyFont="1" applyFill="1"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4" xfId="0" applyFont="1" applyFill="1" applyBorder="1" applyAlignment="1">
      <alignment vertical="center" wrapText="1"/>
    </xf>
    <xf numFmtId="0" fontId="3" fillId="2" borderId="25" xfId="0" applyFont="1" applyFill="1" applyBorder="1" applyAlignment="1">
      <alignment vertical="center" wrapText="1"/>
    </xf>
    <xf numFmtId="0" fontId="3" fillId="2" borderId="23"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vertical="center" wrapText="1"/>
    </xf>
    <xf numFmtId="0" fontId="3" fillId="2" borderId="26" xfId="0" applyFont="1" applyFill="1" applyBorder="1" applyAlignment="1">
      <alignment vertical="center" wrapText="1"/>
    </xf>
    <xf numFmtId="0" fontId="3" fillId="2" borderId="8" xfId="0" applyFont="1" applyFill="1" applyBorder="1" applyAlignment="1">
      <alignment vertical="center" wrapText="1"/>
    </xf>
    <xf numFmtId="0" fontId="3" fillId="2" borderId="21" xfId="0" applyFont="1" applyFill="1" applyBorder="1" applyAlignment="1">
      <alignment vertical="center" wrapText="1"/>
    </xf>
    <xf numFmtId="164" fontId="3" fillId="2" borderId="21" xfId="1" applyFont="1" applyFill="1" applyBorder="1" applyAlignment="1">
      <alignment vertical="center" wrapText="1"/>
    </xf>
    <xf numFmtId="164" fontId="3" fillId="2" borderId="21" xfId="1" applyFont="1" applyFill="1" applyBorder="1" applyAlignment="1">
      <alignment horizontal="left" vertical="center" wrapText="1"/>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26" xfId="0" applyFont="1" applyFill="1" applyBorder="1" applyAlignment="1">
      <alignment vertical="center" wrapText="1"/>
    </xf>
    <xf numFmtId="0" fontId="3" fillId="2" borderId="0" xfId="0" applyFont="1" applyFill="1" applyBorder="1" applyAlignment="1">
      <alignment vertical="center" wrapText="1"/>
    </xf>
    <xf numFmtId="0" fontId="3" fillId="2" borderId="8" xfId="0" applyFont="1" applyFill="1" applyBorder="1" applyAlignment="1">
      <alignment vertical="center" wrapText="1"/>
    </xf>
    <xf numFmtId="0" fontId="3" fillId="2" borderId="22" xfId="0" applyFont="1" applyFill="1" applyBorder="1" applyAlignment="1">
      <alignment vertical="center" wrapText="1"/>
    </xf>
    <xf numFmtId="0" fontId="3" fillId="2" borderId="21" xfId="0" applyFont="1" applyFill="1" applyBorder="1" applyAlignment="1">
      <alignment vertical="center" wrapText="1"/>
    </xf>
    <xf numFmtId="164" fontId="3" fillId="2" borderId="22" xfId="1" applyFont="1" applyFill="1" applyBorder="1" applyAlignment="1">
      <alignment vertical="center" wrapText="1"/>
    </xf>
    <xf numFmtId="164" fontId="3" fillId="2" borderId="21" xfId="1" applyFont="1" applyFill="1" applyBorder="1" applyAlignment="1">
      <alignmen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vertical="center" wrapText="1"/>
    </xf>
    <xf numFmtId="0" fontId="2" fillId="2" borderId="21" xfId="0" applyFont="1" applyFill="1" applyBorder="1" applyAlignment="1">
      <alignment vertical="center" wrapText="1"/>
    </xf>
    <xf numFmtId="0" fontId="3" fillId="2" borderId="21" xfId="0" applyFont="1" applyFill="1" applyBorder="1" applyAlignment="1">
      <alignment horizontal="center" vertical="center" wrapText="1"/>
    </xf>
    <xf numFmtId="0" fontId="3" fillId="2" borderId="25" xfId="0" applyFont="1" applyFill="1" applyBorder="1" applyAlignment="1">
      <alignment vertical="center" wrapText="1"/>
    </xf>
    <xf numFmtId="0" fontId="3" fillId="2" borderId="23" xfId="0" applyFont="1" applyFill="1" applyBorder="1" applyAlignment="1">
      <alignment vertical="center" wrapText="1"/>
    </xf>
    <xf numFmtId="0" fontId="3" fillId="2" borderId="24" xfId="0" applyFont="1" applyFill="1" applyBorder="1" applyAlignment="1">
      <alignment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21" xfId="0" applyFont="1" applyFill="1" applyBorder="1" applyAlignment="1">
      <alignment horizontal="right" vertical="center" wrapText="1"/>
    </xf>
    <xf numFmtId="0" fontId="3" fillId="2" borderId="21" xfId="0" applyFont="1" applyFill="1" applyBorder="1" applyAlignment="1">
      <alignment vertical="center" wrapText="1"/>
    </xf>
    <xf numFmtId="164" fontId="3" fillId="2" borderId="21" xfId="1" applyFont="1" applyFill="1" applyBorder="1" applyAlignment="1">
      <alignment vertical="center" wrapText="1"/>
    </xf>
    <xf numFmtId="164" fontId="3" fillId="2" borderId="21" xfId="1" applyFont="1" applyFill="1" applyBorder="1" applyAlignment="1">
      <alignment horizontal="left" vertical="center" wrapText="1"/>
    </xf>
    <xf numFmtId="0" fontId="3" fillId="2" borderId="6" xfId="0" applyFont="1" applyFill="1" applyBorder="1" applyAlignment="1">
      <alignment vertical="center" wrapText="1"/>
    </xf>
    <xf numFmtId="0" fontId="3" fillId="2" borderId="23" xfId="0" applyFont="1" applyFill="1" applyBorder="1" applyAlignment="1">
      <alignment vertical="center" wrapText="1"/>
    </xf>
    <xf numFmtId="0" fontId="3" fillId="2" borderId="24" xfId="0" applyFont="1" applyFill="1" applyBorder="1" applyAlignment="1">
      <alignment vertical="center" wrapText="1"/>
    </xf>
    <xf numFmtId="0" fontId="6" fillId="2" borderId="0" xfId="0" applyFont="1" applyFill="1"/>
    <xf numFmtId="164" fontId="3" fillId="2" borderId="24" xfId="1" applyFont="1" applyFill="1" applyBorder="1" applyAlignment="1">
      <alignment vertical="center" wrapText="1"/>
    </xf>
    <xf numFmtId="0" fontId="2" fillId="2" borderId="24" xfId="0" applyFont="1" applyFill="1" applyBorder="1" applyAlignment="1">
      <alignment vertical="center" wrapText="1"/>
    </xf>
    <xf numFmtId="0" fontId="2" fillId="2" borderId="25" xfId="0" applyFont="1" applyFill="1" applyBorder="1" applyAlignment="1">
      <alignment vertical="center" wrapText="1"/>
    </xf>
    <xf numFmtId="0" fontId="3" fillId="2" borderId="27" xfId="0" applyFont="1" applyFill="1" applyBorder="1" applyAlignment="1">
      <alignment horizontal="left" vertical="center" wrapText="1"/>
    </xf>
    <xf numFmtId="0" fontId="2" fillId="2" borderId="0" xfId="0" applyFont="1" applyFill="1" applyBorder="1" applyAlignment="1">
      <alignment vertical="center" wrapText="1"/>
    </xf>
    <xf numFmtId="0" fontId="2" fillId="2" borderId="0" xfId="0" applyFont="1" applyFill="1" applyBorder="1" applyAlignment="1">
      <alignment horizontal="left" vertical="center" wrapText="1"/>
    </xf>
    <xf numFmtId="164" fontId="2" fillId="2" borderId="0" xfId="1" applyFont="1" applyFill="1" applyBorder="1" applyAlignment="1">
      <alignment vertical="center" wrapText="1"/>
    </xf>
    <xf numFmtId="14" fontId="2" fillId="2" borderId="0" xfId="0" applyNumberFormat="1" applyFont="1" applyFill="1" applyBorder="1" applyAlignment="1">
      <alignment vertical="center" wrapText="1"/>
    </xf>
    <xf numFmtId="0" fontId="3" fillId="0" borderId="0" xfId="0" applyFont="1" applyFill="1" applyBorder="1" applyAlignment="1">
      <alignment vertical="center" wrapText="1"/>
    </xf>
    <xf numFmtId="0" fontId="2" fillId="2" borderId="26" xfId="0" applyFont="1" applyFill="1" applyBorder="1" applyAlignment="1">
      <alignment vertical="center" wrapText="1"/>
    </xf>
    <xf numFmtId="0" fontId="2" fillId="2" borderId="8" xfId="0" applyFont="1" applyFill="1" applyBorder="1" applyAlignment="1">
      <alignment horizontal="right" vertical="center" wrapText="1"/>
    </xf>
    <xf numFmtId="0" fontId="2" fillId="2" borderId="8" xfId="0" applyFont="1" applyFill="1" applyBorder="1" applyAlignment="1">
      <alignment vertical="center" wrapText="1"/>
    </xf>
    <xf numFmtId="4" fontId="3" fillId="2" borderId="8" xfId="0" applyNumberFormat="1" applyFont="1" applyFill="1" applyBorder="1" applyAlignment="1">
      <alignment horizontal="right" vertical="center" wrapText="1"/>
    </xf>
    <xf numFmtId="164" fontId="3" fillId="2" borderId="5" xfId="1" applyFont="1" applyFill="1" applyBorder="1" applyAlignment="1">
      <alignment horizontal="left" vertical="center" wrapText="1"/>
    </xf>
    <xf numFmtId="164" fontId="3" fillId="2" borderId="6" xfId="0" applyNumberFormat="1" applyFont="1" applyFill="1" applyBorder="1" applyAlignment="1">
      <alignment vertical="center"/>
    </xf>
    <xf numFmtId="164" fontId="2" fillId="2" borderId="8" xfId="1" applyFont="1" applyFill="1" applyBorder="1" applyAlignment="1">
      <alignment horizontal="right" vertical="center" wrapText="1"/>
    </xf>
    <xf numFmtId="164" fontId="2" fillId="2" borderId="8" xfId="1" applyFont="1" applyFill="1" applyBorder="1" applyAlignment="1">
      <alignment vertical="center" wrapText="1"/>
    </xf>
    <xf numFmtId="164" fontId="3" fillId="2" borderId="8" xfId="1" applyFont="1" applyFill="1" applyBorder="1" applyAlignment="1">
      <alignment vertical="center" wrapText="1"/>
    </xf>
    <xf numFmtId="164" fontId="2" fillId="2" borderId="8" xfId="1" applyFont="1" applyFill="1" applyBorder="1"/>
    <xf numFmtId="164" fontId="3" fillId="2" borderId="6" xfId="1" applyFont="1" applyFill="1" applyBorder="1" applyAlignment="1">
      <alignment horizontal="center" vertical="center" wrapText="1"/>
    </xf>
    <xf numFmtId="0" fontId="4" fillId="3" borderId="0" xfId="0" applyFont="1" applyFill="1" applyAlignment="1">
      <alignment horizontal="center" vertical="center"/>
    </xf>
    <xf numFmtId="0" fontId="3" fillId="2" borderId="26" xfId="0" applyFont="1" applyFill="1" applyBorder="1" applyAlignment="1">
      <alignment vertical="center" wrapText="1"/>
    </xf>
    <xf numFmtId="0" fontId="3" fillId="2" borderId="0" xfId="0" applyFont="1" applyFill="1" applyBorder="1" applyAlignment="1">
      <alignment vertical="center" wrapText="1"/>
    </xf>
    <xf numFmtId="0" fontId="3" fillId="2" borderId="8" xfId="0" applyFont="1" applyFill="1" applyBorder="1" applyAlignment="1">
      <alignment vertical="center" wrapText="1"/>
    </xf>
    <xf numFmtId="0" fontId="3" fillId="2" borderId="19"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13" xfId="0" applyFont="1" applyFill="1" applyBorder="1" applyAlignment="1">
      <alignment vertical="center" wrapText="1"/>
    </xf>
    <xf numFmtId="0" fontId="3" fillId="2" borderId="10" xfId="0" applyFont="1" applyFill="1" applyBorder="1" applyAlignment="1">
      <alignment vertical="center" wrapText="1"/>
    </xf>
    <xf numFmtId="0" fontId="3" fillId="2" borderId="34" xfId="0" applyFont="1" applyFill="1" applyBorder="1" applyAlignment="1">
      <alignment vertical="center" wrapText="1"/>
    </xf>
    <xf numFmtId="0" fontId="3" fillId="2" borderId="44" xfId="0" applyFont="1" applyFill="1" applyBorder="1" applyAlignment="1">
      <alignment vertical="center" wrapText="1"/>
    </xf>
    <xf numFmtId="0" fontId="7" fillId="2" borderId="13" xfId="0" applyFont="1" applyFill="1" applyBorder="1" applyAlignment="1">
      <alignment vertical="center" wrapText="1"/>
    </xf>
    <xf numFmtId="4" fontId="3" fillId="2" borderId="0" xfId="0" applyNumberFormat="1" applyFont="1" applyFill="1" applyBorder="1" applyAlignment="1">
      <alignment vertical="center" wrapText="1"/>
    </xf>
    <xf numFmtId="164" fontId="2" fillId="2" borderId="22" xfId="1" applyFont="1" applyFill="1" applyBorder="1" applyAlignment="1">
      <alignment vertical="center" wrapText="1"/>
    </xf>
    <xf numFmtId="164" fontId="2" fillId="2" borderId="21" xfId="1" applyFont="1" applyFill="1" applyBorder="1" applyAlignment="1">
      <alignment vertical="center" wrapText="1"/>
    </xf>
    <xf numFmtId="0" fontId="3" fillId="2" borderId="22"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22" xfId="0" applyFont="1" applyFill="1" applyBorder="1" applyAlignment="1">
      <alignment vertical="center" wrapText="1"/>
    </xf>
    <xf numFmtId="0" fontId="3" fillId="2" borderId="21" xfId="0" applyFont="1" applyFill="1" applyBorder="1" applyAlignment="1">
      <alignment vertical="center" wrapText="1"/>
    </xf>
    <xf numFmtId="164" fontId="3" fillId="2" borderId="22" xfId="1" applyFont="1" applyFill="1" applyBorder="1" applyAlignment="1">
      <alignment vertical="center" wrapText="1"/>
    </xf>
    <xf numFmtId="164" fontId="3" fillId="2" borderId="21" xfId="1" applyFont="1" applyFill="1" applyBorder="1" applyAlignment="1">
      <alignment vertical="center" wrapText="1"/>
    </xf>
    <xf numFmtId="164" fontId="3" fillId="2" borderId="22" xfId="1" applyFont="1" applyFill="1" applyBorder="1" applyAlignment="1">
      <alignment horizontal="right" vertical="center" wrapText="1"/>
    </xf>
    <xf numFmtId="164" fontId="3" fillId="2" borderId="21" xfId="1" applyFont="1" applyFill="1" applyBorder="1" applyAlignment="1">
      <alignment horizontal="right" vertical="center" wrapText="1"/>
    </xf>
    <xf numFmtId="0" fontId="3" fillId="2" borderId="2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right" vertical="center" wrapText="1"/>
    </xf>
    <xf numFmtId="0" fontId="3" fillId="2" borderId="21" xfId="0" applyFont="1" applyFill="1" applyBorder="1" applyAlignment="1">
      <alignment horizontal="right" vertical="center" wrapText="1"/>
    </xf>
    <xf numFmtId="2" fontId="3" fillId="2" borderId="22" xfId="0" applyNumberFormat="1" applyFont="1" applyFill="1" applyBorder="1" applyAlignment="1">
      <alignment horizontal="left" vertical="center" wrapText="1"/>
    </xf>
    <xf numFmtId="2" fontId="3" fillId="2" borderId="21" xfId="0" applyNumberFormat="1" applyFont="1" applyFill="1" applyBorder="1" applyAlignment="1">
      <alignment horizontal="left" vertical="center" wrapText="1"/>
    </xf>
    <xf numFmtId="164" fontId="3" fillId="2" borderId="22" xfId="1" applyFont="1" applyFill="1" applyBorder="1" applyAlignment="1">
      <alignment horizontal="left" vertical="center" wrapText="1"/>
    </xf>
    <xf numFmtId="164" fontId="3" fillId="2" borderId="21" xfId="1" applyFont="1" applyFill="1" applyBorder="1" applyAlignment="1">
      <alignment horizontal="left" vertical="center" wrapText="1"/>
    </xf>
    <xf numFmtId="0" fontId="2" fillId="2" borderId="22" xfId="0" applyFont="1" applyFill="1" applyBorder="1" applyAlignment="1">
      <alignment vertical="center" wrapText="1"/>
    </xf>
    <xf numFmtId="0" fontId="2" fillId="2" borderId="21" xfId="0" applyFont="1" applyFill="1" applyBorder="1" applyAlignment="1">
      <alignment vertical="center" wrapText="1"/>
    </xf>
    <xf numFmtId="0" fontId="3" fillId="2" borderId="29"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31" xfId="0" applyFont="1" applyFill="1"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2" fillId="2" borderId="22" xfId="0" applyFont="1" applyFill="1" applyBorder="1" applyAlignment="1">
      <alignment horizontal="justify" vertical="center" wrapText="1"/>
    </xf>
    <xf numFmtId="0" fontId="2" fillId="2" borderId="21" xfId="0" applyFont="1" applyFill="1" applyBorder="1" applyAlignment="1">
      <alignment horizontal="justify" vertical="center" wrapText="1"/>
    </xf>
    <xf numFmtId="4" fontId="3" fillId="2" borderId="22" xfId="0" applyNumberFormat="1" applyFont="1" applyFill="1" applyBorder="1" applyAlignment="1">
      <alignment vertical="center" wrapText="1"/>
    </xf>
    <xf numFmtId="0" fontId="3" fillId="2" borderId="1" xfId="0" applyFont="1" applyFill="1" applyBorder="1" applyAlignment="1">
      <alignment vertical="center" wrapText="1"/>
    </xf>
    <xf numFmtId="0" fontId="3" fillId="2" borderId="28" xfId="0" applyFont="1" applyFill="1" applyBorder="1" applyAlignment="1">
      <alignment vertical="center" wrapText="1"/>
    </xf>
    <xf numFmtId="0" fontId="3" fillId="2" borderId="4" xfId="0" applyFont="1" applyFill="1" applyBorder="1" applyAlignment="1">
      <alignment vertical="center" wrapText="1"/>
    </xf>
    <xf numFmtId="0" fontId="3" fillId="2" borderId="30" xfId="0" applyFont="1" applyFill="1" applyBorder="1" applyAlignment="1">
      <alignment vertical="center" wrapText="1"/>
    </xf>
    <xf numFmtId="2" fontId="3" fillId="2" borderId="23" xfId="0" applyNumberFormat="1" applyFont="1" applyFill="1" applyBorder="1" applyAlignment="1">
      <alignment vertical="center" wrapText="1"/>
    </xf>
    <xf numFmtId="0" fontId="3" fillId="2" borderId="25" xfId="0" applyFont="1" applyFill="1" applyBorder="1" applyAlignment="1">
      <alignment vertical="center" wrapText="1"/>
    </xf>
    <xf numFmtId="0" fontId="3" fillId="2" borderId="23" xfId="0" applyFont="1" applyFill="1" applyBorder="1" applyAlignment="1">
      <alignment vertical="center" wrapText="1"/>
    </xf>
    <xf numFmtId="0" fontId="3" fillId="2" borderId="24" xfId="0" applyFont="1" applyFill="1" applyBorder="1" applyAlignment="1">
      <alignment vertical="center" wrapText="1"/>
    </xf>
    <xf numFmtId="0" fontId="2" fillId="2" borderId="22" xfId="0" applyFont="1" applyFill="1" applyBorder="1" applyAlignment="1">
      <alignment horizontal="center" vertical="center" wrapText="1"/>
    </xf>
    <xf numFmtId="0" fontId="2" fillId="2" borderId="21" xfId="0" applyFont="1" applyFill="1" applyBorder="1" applyAlignment="1">
      <alignment horizontal="center" vertical="center" wrapText="1"/>
    </xf>
    <xf numFmtId="164" fontId="3" fillId="2" borderId="22" xfId="1" applyFont="1" applyFill="1" applyBorder="1" applyAlignment="1">
      <alignment horizontal="center" vertical="center" wrapText="1"/>
    </xf>
    <xf numFmtId="164" fontId="3" fillId="2" borderId="21" xfId="1"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164" fontId="3" fillId="2" borderId="7" xfId="1" applyFont="1" applyFill="1" applyBorder="1" applyAlignment="1">
      <alignment vertical="center" wrapText="1"/>
    </xf>
    <xf numFmtId="0" fontId="3" fillId="2" borderId="7" xfId="0" applyFont="1" applyFill="1" applyBorder="1" applyAlignment="1">
      <alignment vertical="center" wrapText="1"/>
    </xf>
    <xf numFmtId="0" fontId="3" fillId="2" borderId="26" xfId="0" applyFont="1" applyFill="1" applyBorder="1" applyAlignment="1">
      <alignment vertical="center" wrapText="1"/>
    </xf>
    <xf numFmtId="0" fontId="3" fillId="2" borderId="0" xfId="0" applyFont="1" applyFill="1" applyBorder="1" applyAlignment="1">
      <alignment vertical="center" wrapText="1"/>
    </xf>
    <xf numFmtId="0" fontId="3" fillId="2" borderId="8" xfId="0" applyFont="1" applyFill="1" applyBorder="1" applyAlignment="1">
      <alignment vertical="center" wrapText="1"/>
    </xf>
    <xf numFmtId="164" fontId="3" fillId="2" borderId="22" xfId="1" applyFont="1" applyFill="1" applyBorder="1" applyAlignment="1">
      <alignment horizontal="center"/>
    </xf>
    <xf numFmtId="164" fontId="3" fillId="2" borderId="21" xfId="1" applyFont="1" applyFill="1" applyBorder="1" applyAlignment="1">
      <alignment horizontal="center"/>
    </xf>
    <xf numFmtId="164" fontId="3" fillId="2" borderId="0" xfId="1" applyFont="1" applyFill="1" applyBorder="1" applyAlignment="1">
      <alignment horizontal="right" vertical="center" wrapText="1"/>
    </xf>
    <xf numFmtId="0" fontId="3" fillId="2" borderId="0" xfId="0" applyFont="1" applyFill="1" applyBorder="1" applyAlignment="1">
      <alignment horizontal="left" vertical="center" wrapText="1"/>
    </xf>
    <xf numFmtId="164" fontId="3" fillId="2" borderId="0" xfId="1" applyFont="1" applyFill="1" applyBorder="1" applyAlignment="1">
      <alignment vertical="center" wrapText="1"/>
    </xf>
    <xf numFmtId="4" fontId="3" fillId="2" borderId="8" xfId="0" applyNumberFormat="1" applyFont="1" applyFill="1" applyBorder="1" applyAlignment="1">
      <alignment vertical="center" wrapText="1"/>
    </xf>
    <xf numFmtId="2" fontId="3" fillId="2" borderId="25" xfId="0" applyNumberFormat="1" applyFont="1" applyFill="1"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514350</xdr:colOff>
      <xdr:row>0</xdr:row>
      <xdr:rowOff>161925</xdr:rowOff>
    </xdr:from>
    <xdr:to>
      <xdr:col>1</xdr:col>
      <xdr:colOff>909955</xdr:colOff>
      <xdr:row>11</xdr:row>
      <xdr:rowOff>16813</xdr:rowOff>
    </xdr:to>
    <xdr:pic>
      <xdr:nvPicPr>
        <xdr:cNvPr id="2" name="Picture 1">
          <a:extLst>
            <a:ext uri="{FF2B5EF4-FFF2-40B4-BE49-F238E27FC236}">
              <a16:creationId xmlns:a16="http://schemas.microsoft.com/office/drawing/2014/main" id="{9EEF414C-1A49-46AF-8BC5-12B8690A6BC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161925"/>
          <a:ext cx="1633855" cy="1893238"/>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514350</xdr:colOff>
      <xdr:row>0</xdr:row>
      <xdr:rowOff>161925</xdr:rowOff>
    </xdr:from>
    <xdr:to>
      <xdr:col>1</xdr:col>
      <xdr:colOff>929005</xdr:colOff>
      <xdr:row>11</xdr:row>
      <xdr:rowOff>143813</xdr:rowOff>
    </xdr:to>
    <xdr:pic>
      <xdr:nvPicPr>
        <xdr:cNvPr id="2" name="Picture 1">
          <a:extLst>
            <a:ext uri="{FF2B5EF4-FFF2-40B4-BE49-F238E27FC236}">
              <a16:creationId xmlns:a16="http://schemas.microsoft.com/office/drawing/2014/main" id="{F31254E9-8260-4B4A-B83D-D59B3816C27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161925"/>
          <a:ext cx="1652905" cy="2020238"/>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0</xdr:rowOff>
    </xdr:from>
    <xdr:to>
      <xdr:col>1</xdr:col>
      <xdr:colOff>795655</xdr:colOff>
      <xdr:row>11</xdr:row>
      <xdr:rowOff>134288</xdr:rowOff>
    </xdr:to>
    <xdr:pic>
      <xdr:nvPicPr>
        <xdr:cNvPr id="2" name="Picture 1">
          <a:extLst>
            <a:ext uri="{FF2B5EF4-FFF2-40B4-BE49-F238E27FC236}">
              <a16:creationId xmlns:a16="http://schemas.microsoft.com/office/drawing/2014/main" id="{EA717B31-CD39-4BCD-9D70-F798A4FB41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671955" cy="2299638"/>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63500</xdr:colOff>
      <xdr:row>0</xdr:row>
      <xdr:rowOff>0</xdr:rowOff>
    </xdr:from>
    <xdr:to>
      <xdr:col>1</xdr:col>
      <xdr:colOff>890905</xdr:colOff>
      <xdr:row>11</xdr:row>
      <xdr:rowOff>152400</xdr:rowOff>
    </xdr:to>
    <xdr:pic>
      <xdr:nvPicPr>
        <xdr:cNvPr id="2" name="Picture 1">
          <a:extLst>
            <a:ext uri="{FF2B5EF4-FFF2-40B4-BE49-F238E27FC236}">
              <a16:creationId xmlns:a16="http://schemas.microsoft.com/office/drawing/2014/main" id="{24A184D2-4CA5-4F4E-9F8A-39289F7AD30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671955" cy="23177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514350</xdr:colOff>
      <xdr:row>0</xdr:row>
      <xdr:rowOff>161925</xdr:rowOff>
    </xdr:from>
    <xdr:to>
      <xdr:col>1</xdr:col>
      <xdr:colOff>929005</xdr:colOff>
      <xdr:row>11</xdr:row>
      <xdr:rowOff>143813</xdr:rowOff>
    </xdr:to>
    <xdr:pic>
      <xdr:nvPicPr>
        <xdr:cNvPr id="2" name="Picture 1">
          <a:extLst>
            <a:ext uri="{FF2B5EF4-FFF2-40B4-BE49-F238E27FC236}">
              <a16:creationId xmlns:a16="http://schemas.microsoft.com/office/drawing/2014/main" id="{BC49F429-8E31-4573-9402-3AEC3E13F1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161925"/>
          <a:ext cx="1652905" cy="202023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BE35E-E233-419C-A3DF-E86694034BED}">
  <dimension ref="A2:M208"/>
  <sheetViews>
    <sheetView tabSelected="1" topLeftCell="A5" zoomScale="70" zoomScaleNormal="70" workbookViewId="0">
      <selection activeCell="B13" sqref="B13"/>
    </sheetView>
  </sheetViews>
  <sheetFormatPr defaultColWidth="8.77734375" defaultRowHeight="15" x14ac:dyDescent="0.25"/>
  <cols>
    <col min="1" max="1" width="18" style="2" customWidth="1"/>
    <col min="2" max="2" width="35.88671875" style="2" customWidth="1"/>
    <col min="3" max="3" width="15" style="65" customWidth="1"/>
    <col min="4" max="4" width="15.77734375" style="65" bestFit="1" customWidth="1"/>
    <col min="5" max="5" width="13.77734375" style="2" customWidth="1"/>
    <col min="6" max="6" width="27.5546875" style="2" customWidth="1"/>
    <col min="7" max="7" width="16" style="65" customWidth="1"/>
    <col min="8" max="8" width="16.109375" style="2" bestFit="1" customWidth="1"/>
    <col min="9" max="9" width="9.5546875" style="2" bestFit="1" customWidth="1"/>
    <col min="10" max="10" width="14.109375" style="2" bestFit="1" customWidth="1"/>
    <col min="11" max="11" width="8.77734375" style="2"/>
    <col min="12" max="12" width="13.109375" style="2" bestFit="1" customWidth="1"/>
    <col min="13" max="16384" width="8.77734375" style="2"/>
  </cols>
  <sheetData>
    <row r="2" spans="1:2" x14ac:dyDescent="0.25">
      <c r="A2" s="1" t="s">
        <v>0</v>
      </c>
    </row>
    <row r="3" spans="1:2" ht="15.6" x14ac:dyDescent="0.25">
      <c r="B3" s="3" t="s">
        <v>1</v>
      </c>
    </row>
    <row r="4" spans="1:2" ht="15.6" x14ac:dyDescent="0.25">
      <c r="B4" s="3"/>
    </row>
    <row r="5" spans="1:2" ht="15.6" x14ac:dyDescent="0.25">
      <c r="B5" s="3" t="s">
        <v>2</v>
      </c>
    </row>
    <row r="6" spans="1:2" x14ac:dyDescent="0.25">
      <c r="B6" s="4"/>
    </row>
    <row r="7" spans="1:2" x14ac:dyDescent="0.25">
      <c r="B7" s="4" t="s">
        <v>3</v>
      </c>
    </row>
    <row r="8" spans="1:2" x14ac:dyDescent="0.25">
      <c r="B8" s="4"/>
    </row>
    <row r="9" spans="1:2" ht="15.6" x14ac:dyDescent="0.25">
      <c r="B9" s="4" t="s">
        <v>4</v>
      </c>
    </row>
    <row r="10" spans="1:2" ht="15.6" x14ac:dyDescent="0.25">
      <c r="A10" s="3"/>
    </row>
    <row r="11" spans="1:2" x14ac:dyDescent="0.25">
      <c r="A11" s="4" t="s">
        <v>5</v>
      </c>
    </row>
    <row r="12" spans="1:2" x14ac:dyDescent="0.25">
      <c r="A12" s="1" t="s">
        <v>6</v>
      </c>
    </row>
    <row r="13" spans="1:2" x14ac:dyDescent="0.25">
      <c r="A13" s="5"/>
      <c r="B13" s="210" t="s">
        <v>291</v>
      </c>
    </row>
    <row r="14" spans="1:2" x14ac:dyDescent="0.25">
      <c r="B14" s="7" t="s">
        <v>292</v>
      </c>
    </row>
    <row r="15" spans="1:2" x14ac:dyDescent="0.25">
      <c r="B15" s="7"/>
    </row>
    <row r="16" spans="1:2" x14ac:dyDescent="0.25">
      <c r="B16" s="7"/>
    </row>
    <row r="17" spans="1:8" x14ac:dyDescent="0.25">
      <c r="A17" s="7"/>
    </row>
    <row r="18" spans="1:8" ht="15.6" x14ac:dyDescent="0.25">
      <c r="C18" s="84" t="s">
        <v>9</v>
      </c>
    </row>
    <row r="19" spans="1:8" ht="15.6" x14ac:dyDescent="0.25">
      <c r="C19" s="84" t="s">
        <v>10</v>
      </c>
    </row>
    <row r="20" spans="1:8" ht="15.6" x14ac:dyDescent="0.25">
      <c r="C20" s="84"/>
    </row>
    <row r="21" spans="1:8" ht="15.6" x14ac:dyDescent="0.25">
      <c r="C21" s="84" t="s">
        <v>147</v>
      </c>
    </row>
    <row r="22" spans="1:8" ht="15.6" x14ac:dyDescent="0.25">
      <c r="A22" s="9"/>
    </row>
    <row r="23" spans="1:8" ht="16.2" thickBot="1" x14ac:dyDescent="0.3">
      <c r="A23" s="9"/>
    </row>
    <row r="24" spans="1:8" x14ac:dyDescent="0.25">
      <c r="A24" s="252" t="s">
        <v>11</v>
      </c>
      <c r="B24" s="244"/>
      <c r="C24" s="244"/>
      <c r="D24" s="245"/>
      <c r="E24" s="252" t="s">
        <v>12</v>
      </c>
      <c r="F24" s="244"/>
      <c r="G24" s="244"/>
      <c r="H24" s="245"/>
    </row>
    <row r="25" spans="1:8" ht="15.6" thickBot="1" x14ac:dyDescent="0.3">
      <c r="A25" s="272"/>
      <c r="B25" s="273"/>
      <c r="C25" s="273"/>
      <c r="D25" s="274"/>
      <c r="E25" s="272"/>
      <c r="F25" s="273"/>
      <c r="G25" s="273"/>
      <c r="H25" s="274"/>
    </row>
    <row r="26" spans="1:8" ht="16.2" thickBot="1" x14ac:dyDescent="0.3">
      <c r="A26" s="41" t="s">
        <v>148</v>
      </c>
      <c r="B26" s="42" t="s">
        <v>14</v>
      </c>
      <c r="C26" s="72"/>
      <c r="D26" s="72">
        <v>775799.43</v>
      </c>
      <c r="E26" s="98"/>
      <c r="F26" s="98"/>
      <c r="G26" s="99"/>
      <c r="H26" s="100"/>
    </row>
    <row r="27" spans="1:8" x14ac:dyDescent="0.25">
      <c r="A27" s="12" t="s">
        <v>88</v>
      </c>
      <c r="B27" s="23" t="s">
        <v>149</v>
      </c>
      <c r="C27" s="68">
        <v>46880</v>
      </c>
      <c r="D27" s="110"/>
      <c r="E27" s="107" t="s">
        <v>74</v>
      </c>
      <c r="F27" s="13" t="s">
        <v>133</v>
      </c>
      <c r="G27" s="68">
        <v>376812.5</v>
      </c>
      <c r="H27" s="14"/>
    </row>
    <row r="28" spans="1:8" x14ac:dyDescent="0.25">
      <c r="A28" s="15" t="s">
        <v>88</v>
      </c>
      <c r="B28" s="16" t="s">
        <v>109</v>
      </c>
      <c r="C28" s="66">
        <v>13200</v>
      </c>
      <c r="D28" s="111"/>
      <c r="E28" s="108" t="s">
        <v>74</v>
      </c>
      <c r="F28" s="17" t="s">
        <v>140</v>
      </c>
      <c r="G28" s="66">
        <v>36966.04</v>
      </c>
      <c r="H28" s="18"/>
    </row>
    <row r="29" spans="1:8" x14ac:dyDescent="0.25">
      <c r="A29" s="15" t="s">
        <v>74</v>
      </c>
      <c r="B29" s="16" t="s">
        <v>108</v>
      </c>
      <c r="C29" s="66">
        <v>1500</v>
      </c>
      <c r="D29" s="111"/>
      <c r="E29" s="108" t="s">
        <v>77</v>
      </c>
      <c r="F29" s="17" t="s">
        <v>151</v>
      </c>
      <c r="G29" s="66">
        <v>100000</v>
      </c>
      <c r="H29" s="18"/>
    </row>
    <row r="30" spans="1:8" x14ac:dyDescent="0.25">
      <c r="A30" s="15" t="s">
        <v>75</v>
      </c>
      <c r="B30" s="16" t="s">
        <v>150</v>
      </c>
      <c r="C30" s="66">
        <v>66000</v>
      </c>
      <c r="D30" s="111"/>
      <c r="E30" s="108" t="s">
        <v>77</v>
      </c>
      <c r="F30" s="17" t="s">
        <v>152</v>
      </c>
      <c r="G30" s="66">
        <v>11132.8</v>
      </c>
      <c r="H30" s="18"/>
    </row>
    <row r="31" spans="1:8" x14ac:dyDescent="0.25">
      <c r="A31" s="15" t="s">
        <v>76</v>
      </c>
      <c r="B31" s="16" t="s">
        <v>214</v>
      </c>
      <c r="C31" s="66">
        <v>70320</v>
      </c>
      <c r="D31" s="111"/>
      <c r="E31" s="108" t="s">
        <v>77</v>
      </c>
      <c r="F31" s="17" t="s">
        <v>85</v>
      </c>
      <c r="G31" s="66">
        <v>3869</v>
      </c>
      <c r="H31" s="18"/>
    </row>
    <row r="32" spans="1:8" x14ac:dyDescent="0.25">
      <c r="A32" s="15" t="s">
        <v>76</v>
      </c>
      <c r="B32" s="16" t="s">
        <v>214</v>
      </c>
      <c r="C32" s="66">
        <v>11720</v>
      </c>
      <c r="D32" s="111"/>
      <c r="E32" s="108" t="s">
        <v>79</v>
      </c>
      <c r="F32" s="17" t="s">
        <v>131</v>
      </c>
      <c r="G32" s="66">
        <v>24708.75</v>
      </c>
      <c r="H32" s="18"/>
    </row>
    <row r="33" spans="1:8" ht="30" x14ac:dyDescent="0.25">
      <c r="A33" s="15" t="s">
        <v>77</v>
      </c>
      <c r="B33" s="16" t="s">
        <v>215</v>
      </c>
      <c r="C33" s="66">
        <v>13200</v>
      </c>
      <c r="D33" s="111"/>
      <c r="E33" s="108" t="s">
        <v>80</v>
      </c>
      <c r="F33" s="17" t="s">
        <v>155</v>
      </c>
      <c r="G33" s="66">
        <v>4904</v>
      </c>
      <c r="H33" s="18"/>
    </row>
    <row r="34" spans="1:8" x14ac:dyDescent="0.25">
      <c r="A34" s="15" t="s">
        <v>77</v>
      </c>
      <c r="B34" s="16" t="s">
        <v>248</v>
      </c>
      <c r="C34" s="66">
        <v>11720</v>
      </c>
      <c r="D34" s="111"/>
      <c r="E34" s="108" t="s">
        <v>83</v>
      </c>
      <c r="F34" s="17" t="s">
        <v>140</v>
      </c>
      <c r="G34" s="66">
        <v>57712</v>
      </c>
      <c r="H34" s="18"/>
    </row>
    <row r="35" spans="1:8" x14ac:dyDescent="0.25">
      <c r="A35" s="15" t="s">
        <v>77</v>
      </c>
      <c r="B35" s="16" t="s">
        <v>109</v>
      </c>
      <c r="C35" s="66">
        <v>31720</v>
      </c>
      <c r="D35" s="111"/>
      <c r="E35" s="108" t="s">
        <v>86</v>
      </c>
      <c r="F35" s="17" t="s">
        <v>254</v>
      </c>
      <c r="G35" s="66">
        <v>13787.5</v>
      </c>
      <c r="H35" s="18"/>
    </row>
    <row r="36" spans="1:8" x14ac:dyDescent="0.25">
      <c r="A36" s="15" t="s">
        <v>77</v>
      </c>
      <c r="B36" s="16" t="s">
        <v>216</v>
      </c>
      <c r="C36" s="66">
        <v>76650</v>
      </c>
      <c r="D36" s="111"/>
      <c r="E36" s="108" t="s">
        <v>86</v>
      </c>
      <c r="F36" s="17" t="s">
        <v>159</v>
      </c>
      <c r="G36" s="66">
        <v>5500</v>
      </c>
      <c r="H36" s="18"/>
    </row>
    <row r="37" spans="1:8" x14ac:dyDescent="0.25">
      <c r="A37" s="103" t="s">
        <v>78</v>
      </c>
      <c r="B37" s="101" t="s">
        <v>153</v>
      </c>
      <c r="C37" s="102">
        <v>4445</v>
      </c>
      <c r="D37" s="111"/>
      <c r="E37" s="108" t="s">
        <v>125</v>
      </c>
      <c r="F37" s="17" t="s">
        <v>126</v>
      </c>
      <c r="G37" s="66">
        <v>8000</v>
      </c>
      <c r="H37" s="18"/>
    </row>
    <row r="38" spans="1:8" x14ac:dyDescent="0.25">
      <c r="A38" s="103" t="s">
        <v>79</v>
      </c>
      <c r="B38" s="101" t="s">
        <v>154</v>
      </c>
      <c r="C38" s="102">
        <v>11720</v>
      </c>
      <c r="D38" s="111"/>
      <c r="E38" s="108" t="s">
        <v>129</v>
      </c>
      <c r="F38" s="17" t="s">
        <v>130</v>
      </c>
      <c r="G38" s="66">
        <v>4904</v>
      </c>
      <c r="H38" s="18"/>
    </row>
    <row r="39" spans="1:8" ht="15.6" thickBot="1" x14ac:dyDescent="0.3">
      <c r="A39" s="104" t="s">
        <v>80</v>
      </c>
      <c r="B39" s="105" t="s">
        <v>156</v>
      </c>
      <c r="C39" s="106">
        <v>51440</v>
      </c>
      <c r="D39" s="112"/>
      <c r="E39" s="109" t="s">
        <v>129</v>
      </c>
      <c r="F39" s="21" t="s">
        <v>131</v>
      </c>
      <c r="G39" s="67">
        <v>28708.75</v>
      </c>
      <c r="H39" s="22"/>
    </row>
    <row r="40" spans="1:8" ht="15.6" thickBot="1" x14ac:dyDescent="0.3">
      <c r="A40" s="24" t="s">
        <v>81</v>
      </c>
      <c r="B40" s="25" t="s">
        <v>235</v>
      </c>
      <c r="C40" s="83">
        <v>63690</v>
      </c>
      <c r="D40" s="113"/>
      <c r="E40" s="24" t="s">
        <v>129</v>
      </c>
      <c r="F40" s="26" t="s">
        <v>132</v>
      </c>
      <c r="G40" s="83">
        <v>23000</v>
      </c>
      <c r="H40" s="27"/>
    </row>
    <row r="41" spans="1:8" ht="15.6" thickBot="1" x14ac:dyDescent="0.3">
      <c r="A41" s="24" t="s">
        <v>82</v>
      </c>
      <c r="B41" s="25" t="s">
        <v>236</v>
      </c>
      <c r="C41" s="83">
        <v>50000</v>
      </c>
      <c r="D41" s="113"/>
      <c r="E41" s="24" t="s">
        <v>129</v>
      </c>
      <c r="F41" s="26" t="s">
        <v>133</v>
      </c>
      <c r="G41" s="83">
        <v>236022.5</v>
      </c>
      <c r="H41" s="27"/>
    </row>
    <row r="42" spans="1:8" ht="15.6" thickBot="1" x14ac:dyDescent="0.3">
      <c r="A42" s="24" t="s">
        <v>82</v>
      </c>
      <c r="B42" s="25" t="s">
        <v>237</v>
      </c>
      <c r="C42" s="83">
        <v>30000</v>
      </c>
      <c r="D42" s="113"/>
      <c r="E42" s="12" t="s">
        <v>129</v>
      </c>
      <c r="F42" s="13" t="s">
        <v>255</v>
      </c>
      <c r="G42" s="68">
        <v>100000</v>
      </c>
      <c r="H42" s="114"/>
    </row>
    <row r="43" spans="1:8" ht="15.6" thickBot="1" x14ac:dyDescent="0.3">
      <c r="A43" s="12" t="s">
        <v>83</v>
      </c>
      <c r="B43" s="23" t="s">
        <v>235</v>
      </c>
      <c r="C43" s="68">
        <v>26400</v>
      </c>
      <c r="D43" s="110"/>
      <c r="E43" s="15" t="s">
        <v>129</v>
      </c>
      <c r="F43" s="13" t="s">
        <v>256</v>
      </c>
      <c r="G43" s="66">
        <v>1000</v>
      </c>
      <c r="H43" s="14"/>
    </row>
    <row r="44" spans="1:8" ht="15.6" thickBot="1" x14ac:dyDescent="0.3">
      <c r="A44" s="15" t="s">
        <v>83</v>
      </c>
      <c r="B44" s="16" t="s">
        <v>150</v>
      </c>
      <c r="C44" s="66">
        <v>1500</v>
      </c>
      <c r="D44" s="111"/>
      <c r="E44" s="15" t="s">
        <v>135</v>
      </c>
      <c r="F44" s="13" t="s">
        <v>136</v>
      </c>
      <c r="G44" s="66">
        <v>7500</v>
      </c>
      <c r="H44" s="18"/>
    </row>
    <row r="45" spans="1:8" x14ac:dyDescent="0.25">
      <c r="A45" s="15" t="s">
        <v>84</v>
      </c>
      <c r="B45" s="16" t="s">
        <v>157</v>
      </c>
      <c r="C45" s="66">
        <v>16760</v>
      </c>
      <c r="D45" s="111"/>
      <c r="E45" s="12" t="s">
        <v>139</v>
      </c>
      <c r="F45" s="13" t="s">
        <v>132</v>
      </c>
      <c r="G45" s="68">
        <v>26048</v>
      </c>
      <c r="H45" s="18"/>
    </row>
    <row r="46" spans="1:8" x14ac:dyDescent="0.25">
      <c r="A46" s="15" t="s">
        <v>84</v>
      </c>
      <c r="B46" s="16" t="s">
        <v>158</v>
      </c>
      <c r="C46" s="66">
        <v>20000</v>
      </c>
      <c r="D46" s="111"/>
      <c r="E46" s="15" t="s">
        <v>139</v>
      </c>
      <c r="F46" s="17" t="s">
        <v>140</v>
      </c>
      <c r="G46" s="66">
        <v>37825</v>
      </c>
      <c r="H46" s="18"/>
    </row>
    <row r="47" spans="1:8" ht="15.6" thickBot="1" x14ac:dyDescent="0.3">
      <c r="A47" s="15" t="s">
        <v>127</v>
      </c>
      <c r="B47" s="16" t="s">
        <v>128</v>
      </c>
      <c r="C47" s="66">
        <v>10240</v>
      </c>
      <c r="D47" s="111"/>
      <c r="E47" s="19" t="s">
        <v>139</v>
      </c>
      <c r="F47" s="21" t="s">
        <v>141</v>
      </c>
      <c r="G47" s="67">
        <v>100727.35</v>
      </c>
      <c r="H47" s="18"/>
    </row>
    <row r="48" spans="1:8" ht="15.6" thickBot="1" x14ac:dyDescent="0.3">
      <c r="A48" s="15" t="s">
        <v>137</v>
      </c>
      <c r="B48" s="16" t="s">
        <v>138</v>
      </c>
      <c r="C48" s="66">
        <v>1500</v>
      </c>
      <c r="D48" s="111"/>
      <c r="E48" s="119" t="s">
        <v>139</v>
      </c>
      <c r="F48" s="13" t="s">
        <v>141</v>
      </c>
      <c r="G48" s="68">
        <v>5750</v>
      </c>
      <c r="H48" s="18"/>
    </row>
    <row r="49" spans="1:8" ht="15.6" thickBot="1" x14ac:dyDescent="0.3">
      <c r="A49" s="15" t="s">
        <v>143</v>
      </c>
      <c r="B49" s="16" t="s">
        <v>144</v>
      </c>
      <c r="C49" s="66">
        <v>38500</v>
      </c>
      <c r="D49" s="111"/>
      <c r="E49" s="107" t="s">
        <v>142</v>
      </c>
      <c r="F49" s="23" t="s">
        <v>133</v>
      </c>
      <c r="G49" s="68">
        <v>39397</v>
      </c>
      <c r="H49" s="18"/>
    </row>
    <row r="50" spans="1:8" ht="15.6" thickBot="1" x14ac:dyDescent="0.3">
      <c r="A50" s="19" t="s">
        <v>145</v>
      </c>
      <c r="B50" s="20" t="s">
        <v>146</v>
      </c>
      <c r="C50" s="67">
        <v>10240</v>
      </c>
      <c r="D50" s="112"/>
      <c r="E50" s="12" t="s">
        <v>161</v>
      </c>
      <c r="F50" s="23" t="s">
        <v>141</v>
      </c>
      <c r="G50" s="68">
        <v>34793.94</v>
      </c>
      <c r="H50" s="22"/>
    </row>
    <row r="51" spans="1:8" ht="15.6" thickBot="1" x14ac:dyDescent="0.3">
      <c r="A51" s="24" t="s">
        <v>160</v>
      </c>
      <c r="B51" s="25" t="s">
        <v>217</v>
      </c>
      <c r="C51" s="83">
        <v>10240</v>
      </c>
      <c r="D51" s="115"/>
      <c r="E51" s="15" t="s">
        <v>163</v>
      </c>
      <c r="F51" s="16" t="s">
        <v>257</v>
      </c>
      <c r="G51" s="66">
        <v>3900</v>
      </c>
      <c r="H51" s="27"/>
    </row>
    <row r="52" spans="1:8" x14ac:dyDescent="0.25">
      <c r="A52" s="15" t="s">
        <v>162</v>
      </c>
      <c r="B52" s="16" t="s">
        <v>218</v>
      </c>
      <c r="C52" s="66">
        <v>5000</v>
      </c>
      <c r="D52" s="110"/>
      <c r="E52" s="15" t="s">
        <v>163</v>
      </c>
      <c r="F52" s="16" t="s">
        <v>258</v>
      </c>
      <c r="G52" s="66">
        <v>6000</v>
      </c>
      <c r="H52" s="14"/>
    </row>
    <row r="53" spans="1:8" x14ac:dyDescent="0.25">
      <c r="A53" s="15" t="s">
        <v>165</v>
      </c>
      <c r="B53" s="16" t="s">
        <v>219</v>
      </c>
      <c r="C53" s="66">
        <v>5000</v>
      </c>
      <c r="D53" s="111"/>
      <c r="E53" s="15" t="s">
        <v>163</v>
      </c>
      <c r="F53" s="16" t="s">
        <v>259</v>
      </c>
      <c r="G53" s="66">
        <v>2820</v>
      </c>
      <c r="H53" s="18"/>
    </row>
    <row r="54" spans="1:8" ht="30.6" thickBot="1" x14ac:dyDescent="0.3">
      <c r="A54" s="19" t="s">
        <v>169</v>
      </c>
      <c r="B54" s="21" t="s">
        <v>220</v>
      </c>
      <c r="C54" s="67">
        <v>5000</v>
      </c>
      <c r="D54" s="112"/>
      <c r="E54" s="15" t="s">
        <v>164</v>
      </c>
      <c r="F54" s="16" t="s">
        <v>262</v>
      </c>
      <c r="G54" s="66">
        <v>6000</v>
      </c>
      <c r="H54" s="22"/>
    </row>
    <row r="55" spans="1:8" ht="15.6" thickBot="1" x14ac:dyDescent="0.3">
      <c r="A55" s="12" t="s">
        <v>168</v>
      </c>
      <c r="B55" s="13" t="s">
        <v>221</v>
      </c>
      <c r="C55" s="68">
        <v>5000</v>
      </c>
      <c r="D55" s="116"/>
      <c r="E55" s="15" t="s">
        <v>166</v>
      </c>
      <c r="F55" s="16" t="s">
        <v>167</v>
      </c>
      <c r="G55" s="66">
        <v>4000</v>
      </c>
      <c r="H55" s="30"/>
    </row>
    <row r="56" spans="1:8" ht="31.8" thickBot="1" x14ac:dyDescent="0.3">
      <c r="A56" s="24" t="s">
        <v>171</v>
      </c>
      <c r="B56" s="214" t="s">
        <v>283</v>
      </c>
      <c r="C56" s="83">
        <v>17790</v>
      </c>
      <c r="D56" s="113"/>
      <c r="E56" s="24" t="s">
        <v>166</v>
      </c>
      <c r="F56" s="26" t="s">
        <v>260</v>
      </c>
      <c r="G56" s="83">
        <v>1156</v>
      </c>
      <c r="H56" s="29"/>
    </row>
    <row r="57" spans="1:8" ht="31.8" thickBot="1" x14ac:dyDescent="0.3">
      <c r="A57" s="24" t="s">
        <v>172</v>
      </c>
      <c r="B57" s="214" t="s">
        <v>232</v>
      </c>
      <c r="C57" s="83">
        <v>16800</v>
      </c>
      <c r="D57" s="113"/>
      <c r="E57" s="12" t="s">
        <v>170</v>
      </c>
      <c r="F57" s="13" t="s">
        <v>261</v>
      </c>
      <c r="G57" s="68">
        <v>1000</v>
      </c>
      <c r="H57" s="30"/>
    </row>
    <row r="58" spans="1:8" ht="15.6" thickBot="1" x14ac:dyDescent="0.3">
      <c r="A58" s="12" t="s">
        <v>173</v>
      </c>
      <c r="B58" s="23" t="s">
        <v>222</v>
      </c>
      <c r="C58" s="68">
        <v>1500</v>
      </c>
      <c r="D58" s="110"/>
      <c r="E58" s="15" t="s">
        <v>179</v>
      </c>
      <c r="F58" s="13" t="s">
        <v>284</v>
      </c>
      <c r="G58" s="66">
        <v>66890</v>
      </c>
      <c r="H58" s="29"/>
    </row>
    <row r="59" spans="1:8" ht="15.6" thickBot="1" x14ac:dyDescent="0.3">
      <c r="A59" s="15" t="s">
        <v>174</v>
      </c>
      <c r="B59" s="16" t="s">
        <v>175</v>
      </c>
      <c r="C59" s="66">
        <v>1500</v>
      </c>
      <c r="D59" s="111"/>
      <c r="E59" s="15" t="s">
        <v>185</v>
      </c>
      <c r="F59" s="13" t="s">
        <v>285</v>
      </c>
      <c r="G59" s="66">
        <v>64099.85</v>
      </c>
      <c r="H59" s="30"/>
    </row>
    <row r="60" spans="1:8" x14ac:dyDescent="0.25">
      <c r="A60" s="15" t="s">
        <v>176</v>
      </c>
      <c r="B60" s="16" t="s">
        <v>223</v>
      </c>
      <c r="C60" s="66">
        <v>5800</v>
      </c>
      <c r="D60" s="111"/>
      <c r="E60" s="12" t="s">
        <v>188</v>
      </c>
      <c r="F60" s="13" t="s">
        <v>191</v>
      </c>
      <c r="G60" s="68">
        <v>45150</v>
      </c>
      <c r="H60" s="28"/>
    </row>
    <row r="61" spans="1:8" x14ac:dyDescent="0.25">
      <c r="A61" s="15" t="s">
        <v>177</v>
      </c>
      <c r="B61" s="16" t="s">
        <v>224</v>
      </c>
      <c r="C61" s="66">
        <v>1500</v>
      </c>
      <c r="D61" s="111"/>
      <c r="E61" s="15" t="s">
        <v>194</v>
      </c>
      <c r="F61" s="17" t="s">
        <v>195</v>
      </c>
      <c r="G61" s="66">
        <v>86433</v>
      </c>
      <c r="H61" s="28"/>
    </row>
    <row r="62" spans="1:8" ht="15.6" thickBot="1" x14ac:dyDescent="0.3">
      <c r="A62" s="15" t="s">
        <v>178</v>
      </c>
      <c r="B62" s="16" t="s">
        <v>225</v>
      </c>
      <c r="C62" s="66">
        <v>1500</v>
      </c>
      <c r="D62" s="111"/>
      <c r="E62" s="19"/>
      <c r="F62" s="21"/>
      <c r="G62" s="67"/>
      <c r="H62" s="28"/>
    </row>
    <row r="63" spans="1:8" ht="31.8" thickBot="1" x14ac:dyDescent="0.3">
      <c r="A63" s="15" t="s">
        <v>180</v>
      </c>
      <c r="B63" s="215" t="s">
        <v>232</v>
      </c>
      <c r="C63" s="66">
        <v>16800</v>
      </c>
      <c r="D63" s="111"/>
      <c r="E63" s="119"/>
      <c r="F63" s="13"/>
      <c r="G63" s="68"/>
      <c r="H63" s="28"/>
    </row>
    <row r="64" spans="1:8" ht="15.6" thickBot="1" x14ac:dyDescent="0.3">
      <c r="A64" s="15" t="s">
        <v>181</v>
      </c>
      <c r="B64" s="16" t="s">
        <v>226</v>
      </c>
      <c r="C64" s="66">
        <v>1500</v>
      </c>
      <c r="D64" s="111"/>
      <c r="E64" s="107"/>
      <c r="F64" s="23"/>
      <c r="G64" s="68"/>
      <c r="H64" s="28"/>
    </row>
    <row r="65" spans="1:8" ht="31.8" thickBot="1" x14ac:dyDescent="0.3">
      <c r="A65" s="19" t="s">
        <v>181</v>
      </c>
      <c r="B65" s="216" t="s">
        <v>237</v>
      </c>
      <c r="C65" s="67">
        <v>42000</v>
      </c>
      <c r="D65" s="112"/>
      <c r="E65" s="12"/>
      <c r="F65" s="23"/>
      <c r="G65" s="68"/>
      <c r="H65" s="28"/>
    </row>
    <row r="66" spans="1:8" ht="15.6" thickBot="1" x14ac:dyDescent="0.3">
      <c r="A66" s="24" t="s">
        <v>182</v>
      </c>
      <c r="B66" s="25" t="s">
        <v>227</v>
      </c>
      <c r="C66" s="83">
        <v>1500</v>
      </c>
      <c r="D66" s="115"/>
      <c r="E66" s="15"/>
      <c r="F66" s="16"/>
      <c r="G66" s="66"/>
      <c r="H66" s="28"/>
    </row>
    <row r="67" spans="1:8" x14ac:dyDescent="0.25">
      <c r="A67" s="15" t="s">
        <v>183</v>
      </c>
      <c r="B67" s="16" t="s">
        <v>236</v>
      </c>
      <c r="C67" s="66">
        <v>50000</v>
      </c>
      <c r="D67" s="110"/>
      <c r="E67" s="15"/>
      <c r="F67" s="16"/>
      <c r="G67" s="66"/>
      <c r="H67" s="28"/>
    </row>
    <row r="68" spans="1:8" ht="15.6" x14ac:dyDescent="0.25">
      <c r="A68" s="15" t="s">
        <v>183</v>
      </c>
      <c r="B68" s="215" t="s">
        <v>238</v>
      </c>
      <c r="C68" s="66">
        <v>8400</v>
      </c>
      <c r="D68" s="111"/>
      <c r="E68" s="15"/>
      <c r="F68" s="16"/>
      <c r="G68" s="66"/>
      <c r="H68" s="28"/>
    </row>
    <row r="69" spans="1:8" x14ac:dyDescent="0.25">
      <c r="A69" s="15" t="s">
        <v>184</v>
      </c>
      <c r="B69" s="17" t="s">
        <v>228</v>
      </c>
      <c r="C69" s="66">
        <v>1500</v>
      </c>
      <c r="D69" s="111"/>
      <c r="E69" s="108"/>
      <c r="F69" s="17"/>
      <c r="G69" s="66"/>
      <c r="H69" s="18"/>
    </row>
    <row r="70" spans="1:8" ht="15.6" x14ac:dyDescent="0.25">
      <c r="A70" s="15" t="s">
        <v>185</v>
      </c>
      <c r="B70" s="217" t="s">
        <v>238</v>
      </c>
      <c r="C70" s="66">
        <v>8400</v>
      </c>
      <c r="D70" s="111"/>
      <c r="E70" s="108"/>
      <c r="F70" s="17"/>
      <c r="G70" s="66"/>
      <c r="H70" s="18"/>
    </row>
    <row r="71" spans="1:8" ht="15.6" thickBot="1" x14ac:dyDescent="0.3">
      <c r="A71" s="94" t="s">
        <v>187</v>
      </c>
      <c r="B71" s="117" t="s">
        <v>249</v>
      </c>
      <c r="C71" s="96">
        <v>1500</v>
      </c>
      <c r="D71" s="120"/>
      <c r="E71" s="121"/>
      <c r="F71" s="95"/>
      <c r="G71" s="96"/>
      <c r="H71" s="118"/>
    </row>
    <row r="72" spans="1:8" ht="15.6" x14ac:dyDescent="0.25">
      <c r="A72" s="12" t="s">
        <v>187</v>
      </c>
      <c r="B72" s="218" t="s">
        <v>248</v>
      </c>
      <c r="C72" s="68">
        <v>47850</v>
      </c>
      <c r="D72" s="110"/>
      <c r="E72" s="107"/>
      <c r="F72" s="23"/>
      <c r="G72" s="68"/>
      <c r="H72" s="14"/>
    </row>
    <row r="73" spans="1:8" ht="15.6" x14ac:dyDescent="0.25">
      <c r="A73" s="15" t="s">
        <v>187</v>
      </c>
      <c r="B73" s="217" t="s">
        <v>229</v>
      </c>
      <c r="C73" s="66">
        <v>55650</v>
      </c>
      <c r="D73" s="111"/>
      <c r="E73" s="108"/>
      <c r="F73" s="16"/>
      <c r="G73" s="66"/>
      <c r="H73" s="18"/>
    </row>
    <row r="74" spans="1:8" x14ac:dyDescent="0.25">
      <c r="A74" s="15" t="s">
        <v>192</v>
      </c>
      <c r="B74" s="17" t="s">
        <v>230</v>
      </c>
      <c r="C74" s="66">
        <v>25000</v>
      </c>
      <c r="D74" s="111"/>
      <c r="E74" s="108"/>
      <c r="F74" s="16"/>
      <c r="G74" s="66"/>
      <c r="H74" s="18"/>
    </row>
    <row r="75" spans="1:8" ht="15.6" x14ac:dyDescent="0.25">
      <c r="A75" s="15" t="s">
        <v>192</v>
      </c>
      <c r="B75" s="217" t="s">
        <v>231</v>
      </c>
      <c r="C75" s="66">
        <v>33150</v>
      </c>
      <c r="D75" s="111"/>
      <c r="E75" s="108"/>
      <c r="F75" s="16"/>
      <c r="G75" s="66"/>
      <c r="H75" s="18"/>
    </row>
    <row r="76" spans="1:8" ht="31.2" x14ac:dyDescent="0.25">
      <c r="A76" s="15" t="s">
        <v>192</v>
      </c>
      <c r="B76" s="217" t="s">
        <v>232</v>
      </c>
      <c r="C76" s="66">
        <v>8930</v>
      </c>
      <c r="D76" s="111"/>
      <c r="E76" s="108"/>
      <c r="F76" s="16"/>
      <c r="G76" s="66"/>
      <c r="H76" s="18"/>
    </row>
    <row r="77" spans="1:8" x14ac:dyDescent="0.25">
      <c r="A77" s="15" t="s">
        <v>193</v>
      </c>
      <c r="B77" s="17" t="s">
        <v>233</v>
      </c>
      <c r="C77" s="66">
        <v>1500</v>
      </c>
      <c r="D77" s="111"/>
      <c r="E77" s="108"/>
      <c r="F77" s="16"/>
      <c r="G77" s="66"/>
      <c r="H77" s="18"/>
    </row>
    <row r="78" spans="1:8" ht="15.6" x14ac:dyDescent="0.25">
      <c r="A78" s="15" t="s">
        <v>196</v>
      </c>
      <c r="B78" s="217" t="s">
        <v>234</v>
      </c>
      <c r="C78" s="66">
        <v>50400</v>
      </c>
      <c r="D78" s="111"/>
      <c r="E78" s="108"/>
      <c r="F78" s="16"/>
      <c r="G78" s="66"/>
      <c r="H78" s="18"/>
    </row>
    <row r="79" spans="1:8" ht="15.6" x14ac:dyDescent="0.25">
      <c r="A79" s="15" t="s">
        <v>198</v>
      </c>
      <c r="B79" s="217" t="s">
        <v>238</v>
      </c>
      <c r="C79" s="66">
        <v>7950</v>
      </c>
      <c r="D79" s="111"/>
      <c r="E79" s="108"/>
      <c r="F79" s="16"/>
      <c r="G79" s="66"/>
      <c r="H79" s="18"/>
    </row>
    <row r="80" spans="1:8" ht="15.6" x14ac:dyDescent="0.25">
      <c r="A80" s="15" t="s">
        <v>196</v>
      </c>
      <c r="B80" s="217" t="s">
        <v>239</v>
      </c>
      <c r="C80" s="66">
        <v>33600</v>
      </c>
      <c r="D80" s="111"/>
      <c r="E80" s="108"/>
      <c r="F80" s="16"/>
      <c r="G80" s="66"/>
      <c r="H80" s="18"/>
    </row>
    <row r="81" spans="1:8" ht="15.6" x14ac:dyDescent="0.25">
      <c r="A81" s="15" t="s">
        <v>197</v>
      </c>
      <c r="B81" s="217" t="s">
        <v>240</v>
      </c>
      <c r="C81" s="66">
        <v>42000</v>
      </c>
      <c r="D81" s="111"/>
      <c r="E81" s="108"/>
      <c r="F81" s="16"/>
      <c r="G81" s="66"/>
      <c r="H81" s="18"/>
    </row>
    <row r="82" spans="1:8" ht="15.6" x14ac:dyDescent="0.25">
      <c r="A82" s="15" t="s">
        <v>197</v>
      </c>
      <c r="B82" s="217" t="s">
        <v>241</v>
      </c>
      <c r="C82" s="66">
        <v>75900</v>
      </c>
      <c r="D82" s="111"/>
      <c r="E82" s="108"/>
      <c r="F82" s="16"/>
      <c r="G82" s="66"/>
      <c r="H82" s="18"/>
    </row>
    <row r="83" spans="1:8" ht="31.2" x14ac:dyDescent="0.25">
      <c r="A83" s="15" t="s">
        <v>199</v>
      </c>
      <c r="B83" s="221" t="s">
        <v>242</v>
      </c>
      <c r="C83" s="66">
        <v>33600</v>
      </c>
      <c r="D83" s="111"/>
      <c r="E83" s="108"/>
      <c r="F83" s="16"/>
      <c r="G83" s="66"/>
      <c r="H83" s="18"/>
    </row>
    <row r="84" spans="1:8" x14ac:dyDescent="0.25">
      <c r="A84" s="15" t="s">
        <v>200</v>
      </c>
      <c r="B84" s="17" t="s">
        <v>243</v>
      </c>
      <c r="C84" s="66">
        <v>1500</v>
      </c>
      <c r="D84" s="111"/>
      <c r="E84" s="108"/>
      <c r="F84" s="16"/>
      <c r="G84" s="66"/>
      <c r="H84" s="18"/>
    </row>
    <row r="85" spans="1:8" ht="15.6" x14ac:dyDescent="0.25">
      <c r="A85" s="15" t="s">
        <v>201</v>
      </c>
      <c r="B85" s="217" t="s">
        <v>235</v>
      </c>
      <c r="C85" s="66">
        <v>16800</v>
      </c>
      <c r="D85" s="111"/>
      <c r="E85" s="108"/>
      <c r="F85" s="16"/>
      <c r="G85" s="66"/>
      <c r="H85" s="18"/>
    </row>
    <row r="86" spans="1:8" ht="31.2" x14ac:dyDescent="0.25">
      <c r="A86" s="15" t="s">
        <v>202</v>
      </c>
      <c r="B86" s="217" t="s">
        <v>244</v>
      </c>
      <c r="C86" s="66">
        <v>12950</v>
      </c>
      <c r="D86" s="111"/>
      <c r="E86" s="108"/>
      <c r="F86" s="16"/>
      <c r="G86" s="66"/>
      <c r="H86" s="18"/>
    </row>
    <row r="87" spans="1:8" ht="15.6" x14ac:dyDescent="0.25">
      <c r="A87" s="15" t="s">
        <v>189</v>
      </c>
      <c r="B87" s="217" t="s">
        <v>231</v>
      </c>
      <c r="C87" s="66">
        <v>8400</v>
      </c>
      <c r="D87" s="111"/>
      <c r="E87" s="108"/>
      <c r="F87" s="16"/>
      <c r="G87" s="66"/>
      <c r="H87" s="18"/>
    </row>
    <row r="88" spans="1:8" ht="15.6" x14ac:dyDescent="0.25">
      <c r="A88" s="15" t="s">
        <v>189</v>
      </c>
      <c r="B88" s="217" t="s">
        <v>238</v>
      </c>
      <c r="C88" s="66">
        <v>8400</v>
      </c>
      <c r="D88" s="111"/>
      <c r="E88" s="108"/>
      <c r="F88" s="16"/>
      <c r="G88" s="66"/>
      <c r="H88" s="18"/>
    </row>
    <row r="89" spans="1:8" ht="31.8" thickBot="1" x14ac:dyDescent="0.3">
      <c r="A89" s="94" t="s">
        <v>189</v>
      </c>
      <c r="B89" s="219" t="s">
        <v>242</v>
      </c>
      <c r="C89" s="96">
        <v>8400</v>
      </c>
      <c r="D89" s="120"/>
      <c r="E89" s="121"/>
      <c r="F89" s="95"/>
      <c r="G89" s="96"/>
      <c r="H89" s="118"/>
    </row>
    <row r="90" spans="1:8" s="97" customFormat="1" ht="15.6" x14ac:dyDescent="0.25">
      <c r="A90" s="12" t="s">
        <v>186</v>
      </c>
      <c r="B90" s="218" t="s">
        <v>203</v>
      </c>
      <c r="C90" s="68">
        <v>16800</v>
      </c>
      <c r="D90" s="137"/>
      <c r="E90" s="12"/>
      <c r="F90" s="23"/>
      <c r="G90" s="68"/>
      <c r="H90" s="14"/>
    </row>
    <row r="91" spans="1:8" s="97" customFormat="1" ht="15.6" x14ac:dyDescent="0.25">
      <c r="A91" s="15" t="s">
        <v>186</v>
      </c>
      <c r="B91" s="217" t="s">
        <v>245</v>
      </c>
      <c r="C91" s="66">
        <v>8400</v>
      </c>
      <c r="D91" s="136"/>
      <c r="E91" s="15"/>
      <c r="F91" s="16"/>
      <c r="G91" s="66"/>
      <c r="H91" s="18"/>
    </row>
    <row r="92" spans="1:8" ht="15.6" x14ac:dyDescent="0.25">
      <c r="A92" s="133" t="s">
        <v>186</v>
      </c>
      <c r="B92" s="220" t="s">
        <v>245</v>
      </c>
      <c r="C92" s="134">
        <v>8400</v>
      </c>
      <c r="D92" s="138"/>
      <c r="E92" s="15"/>
      <c r="F92" s="16"/>
      <c r="G92" s="66"/>
      <c r="H92" s="135"/>
    </row>
    <row r="93" spans="1:8" ht="15.6" x14ac:dyDescent="0.25">
      <c r="A93" s="15" t="s">
        <v>190</v>
      </c>
      <c r="B93" s="217" t="s">
        <v>246</v>
      </c>
      <c r="C93" s="66">
        <v>92400</v>
      </c>
      <c r="D93" s="136"/>
      <c r="E93" s="15"/>
      <c r="F93" s="16"/>
      <c r="G93" s="66"/>
      <c r="H93" s="18"/>
    </row>
    <row r="94" spans="1:8" ht="31.2" x14ac:dyDescent="0.25">
      <c r="A94" s="15" t="s">
        <v>204</v>
      </c>
      <c r="B94" s="217" t="s">
        <v>247</v>
      </c>
      <c r="C94" s="66">
        <v>16800</v>
      </c>
      <c r="D94" s="136"/>
      <c r="E94" s="15"/>
      <c r="F94" s="16"/>
      <c r="G94" s="66"/>
      <c r="H94" s="18"/>
    </row>
    <row r="95" spans="1:8" ht="15.6" x14ac:dyDescent="0.25">
      <c r="A95" s="15" t="s">
        <v>204</v>
      </c>
      <c r="B95" s="217" t="s">
        <v>231</v>
      </c>
      <c r="C95" s="66">
        <v>8400</v>
      </c>
      <c r="D95" s="136"/>
      <c r="E95" s="15"/>
      <c r="F95" s="16"/>
      <c r="G95" s="66"/>
      <c r="H95" s="18"/>
    </row>
    <row r="96" spans="1:8" x14ac:dyDescent="0.25">
      <c r="A96" s="15"/>
      <c r="B96" s="17"/>
      <c r="C96" s="66"/>
      <c r="D96" s="136"/>
      <c r="E96" s="15"/>
      <c r="F96" s="16"/>
      <c r="G96" s="66"/>
      <c r="H96" s="18"/>
    </row>
    <row r="97" spans="1:8" x14ac:dyDescent="0.25">
      <c r="A97" s="15"/>
      <c r="B97" s="17"/>
      <c r="C97" s="66"/>
      <c r="D97" s="136"/>
      <c r="E97" s="15"/>
      <c r="F97" s="16"/>
      <c r="G97" s="66"/>
      <c r="H97" s="18"/>
    </row>
    <row r="98" spans="1:8" x14ac:dyDescent="0.25">
      <c r="A98" s="15"/>
      <c r="B98" s="17"/>
      <c r="C98" s="66"/>
      <c r="D98" s="136"/>
      <c r="E98" s="15"/>
      <c r="F98" s="16"/>
      <c r="G98" s="66"/>
      <c r="H98" s="18"/>
    </row>
    <row r="99" spans="1:8" x14ac:dyDescent="0.25">
      <c r="A99" s="15"/>
      <c r="B99" s="17"/>
      <c r="C99" s="66"/>
      <c r="D99" s="136"/>
      <c r="E99" s="15"/>
      <c r="F99" s="16"/>
      <c r="G99" s="66"/>
      <c r="H99" s="18"/>
    </row>
    <row r="100" spans="1:8" x14ac:dyDescent="0.25">
      <c r="A100" s="15"/>
      <c r="B100" s="17"/>
      <c r="C100" s="66"/>
      <c r="D100" s="136"/>
      <c r="E100" s="103"/>
      <c r="F100" s="101"/>
      <c r="G100" s="102"/>
      <c r="H100" s="18"/>
    </row>
    <row r="101" spans="1:8" x14ac:dyDescent="0.25">
      <c r="A101" s="15"/>
      <c r="B101" s="17"/>
      <c r="C101" s="66"/>
      <c r="D101" s="136"/>
      <c r="E101" s="103"/>
      <c r="F101" s="101"/>
      <c r="G101" s="102"/>
      <c r="H101" s="18"/>
    </row>
    <row r="102" spans="1:8" x14ac:dyDescent="0.25">
      <c r="A102" s="15"/>
      <c r="B102" s="17"/>
      <c r="C102" s="66"/>
      <c r="D102" s="136"/>
      <c r="E102" s="15"/>
      <c r="F102" s="16"/>
      <c r="G102" s="66"/>
      <c r="H102" s="18"/>
    </row>
    <row r="103" spans="1:8" x14ac:dyDescent="0.25">
      <c r="A103" s="15"/>
      <c r="B103" s="17"/>
      <c r="C103" s="66"/>
      <c r="D103" s="136"/>
      <c r="E103" s="15"/>
      <c r="F103" s="16"/>
      <c r="G103" s="66"/>
      <c r="H103" s="18"/>
    </row>
    <row r="104" spans="1:8" x14ac:dyDescent="0.25">
      <c r="A104" s="15"/>
      <c r="B104" s="17"/>
      <c r="C104" s="66"/>
      <c r="D104" s="136"/>
      <c r="E104" s="15"/>
      <c r="F104" s="16"/>
      <c r="G104" s="66"/>
      <c r="H104" s="18"/>
    </row>
    <row r="105" spans="1:8" x14ac:dyDescent="0.25">
      <c r="A105" s="15"/>
      <c r="B105" s="17"/>
      <c r="C105" s="66"/>
      <c r="D105" s="136"/>
      <c r="E105" s="15"/>
      <c r="F105" s="16"/>
      <c r="G105" s="66"/>
      <c r="H105" s="18"/>
    </row>
    <row r="106" spans="1:8" x14ac:dyDescent="0.25">
      <c r="A106" s="15"/>
      <c r="B106" s="17"/>
      <c r="C106" s="66"/>
      <c r="D106" s="136"/>
      <c r="E106" s="15"/>
      <c r="F106" s="16"/>
      <c r="G106" s="66"/>
      <c r="H106" s="18"/>
    </row>
    <row r="107" spans="1:8" x14ac:dyDescent="0.25">
      <c r="A107" s="15"/>
      <c r="B107" s="17"/>
      <c r="C107" s="66"/>
      <c r="D107" s="136"/>
      <c r="E107" s="15"/>
      <c r="F107" s="16"/>
      <c r="G107" s="66"/>
      <c r="H107" s="18"/>
    </row>
    <row r="108" spans="1:8" s="97" customFormat="1" x14ac:dyDescent="0.25">
      <c r="A108" s="15"/>
      <c r="B108" s="17"/>
      <c r="C108" s="66"/>
      <c r="D108" s="136"/>
      <c r="E108" s="15"/>
      <c r="F108" s="16"/>
      <c r="G108" s="66"/>
      <c r="H108" s="18"/>
    </row>
    <row r="109" spans="1:8" s="97" customFormat="1" ht="15.6" thickBot="1" x14ac:dyDescent="0.3">
      <c r="A109" s="19"/>
      <c r="B109" s="21"/>
      <c r="C109" s="67"/>
      <c r="D109" s="139"/>
      <c r="E109" s="19"/>
      <c r="F109" s="20"/>
      <c r="G109" s="67"/>
      <c r="H109" s="22"/>
    </row>
    <row r="110" spans="1:8" ht="16.2" thickBot="1" x14ac:dyDescent="0.3">
      <c r="A110" s="35" t="s">
        <v>208</v>
      </c>
      <c r="B110" s="34" t="s">
        <v>15</v>
      </c>
      <c r="C110" s="69"/>
      <c r="D110" s="71">
        <f>SUM(C27:C109)</f>
        <v>1510755</v>
      </c>
      <c r="E110" s="32"/>
      <c r="F110" s="34" t="s">
        <v>16</v>
      </c>
      <c r="G110" s="69"/>
      <c r="H110" s="38">
        <f>SUM(G27:G109)</f>
        <v>1576517.98</v>
      </c>
    </row>
    <row r="111" spans="1:8" ht="21" customHeight="1" x14ac:dyDescent="0.25">
      <c r="A111" s="227" t="s">
        <v>209</v>
      </c>
      <c r="B111" s="227" t="s">
        <v>18</v>
      </c>
      <c r="C111" s="231">
        <f>430.93+65.87+382.5+39.83+40.29+36.24+36.84+33.8+37.94+40.09+43.72+93.39</f>
        <v>1281.44</v>
      </c>
      <c r="E111" s="227" t="s">
        <v>208</v>
      </c>
      <c r="F111" s="225" t="s">
        <v>20</v>
      </c>
      <c r="G111" s="229">
        <f>10+(13*7)+95+(13*14)+(10*3)+1.25+(10*7)+(1.25*5)+(13*3)+1.25+13+95+90+(10*2)+(1.25*2)+12.5+(10*3)+(10*3)+1.25+(12.5*2)+95+10+1.25+13+95+95+(10*4)+13+13+95+(10*2)+95+95+95+95+40+1.25+40+1.25+(13*4)+10+40+95+13+(13*2)</f>
        <v>2033.75</v>
      </c>
      <c r="H111" s="227"/>
    </row>
    <row r="112" spans="1:8" ht="15" customHeight="1" thickBot="1" x14ac:dyDescent="0.3">
      <c r="A112" s="228"/>
      <c r="B112" s="228"/>
      <c r="C112" s="232">
        <f t="shared" ref="C112" si="0">388.81+266.21+40.54+28.59+3.47+3.88+3.95+3.65+3.09+4.36+110.55+382.5</f>
        <v>1239.5999999999999</v>
      </c>
      <c r="E112" s="228"/>
      <c r="F112" s="226"/>
      <c r="G112" s="230"/>
      <c r="H112" s="228"/>
    </row>
    <row r="113" spans="1:13" ht="28.5" customHeight="1" thickBot="1" x14ac:dyDescent="0.3">
      <c r="A113" s="35"/>
      <c r="B113" s="34" t="s">
        <v>21</v>
      </c>
      <c r="C113" s="85"/>
      <c r="D113" s="122">
        <f>D110+C111</f>
        <v>1512036.44</v>
      </c>
      <c r="E113" s="35"/>
      <c r="F113" s="35" t="s">
        <v>22</v>
      </c>
      <c r="G113" s="89"/>
      <c r="H113" s="123">
        <f>H110+G111</f>
        <v>1578551.73</v>
      </c>
    </row>
    <row r="114" spans="1:13" ht="21.75" customHeight="1" thickBot="1" x14ac:dyDescent="0.3">
      <c r="A114" s="124"/>
      <c r="B114" s="124" t="s">
        <v>23</v>
      </c>
      <c r="C114" s="125"/>
      <c r="D114" s="122">
        <f>D26+D113</f>
        <v>2287835.87</v>
      </c>
      <c r="E114" s="124"/>
      <c r="F114" s="124"/>
      <c r="G114" s="122"/>
      <c r="H114" s="126"/>
    </row>
    <row r="115" spans="1:13" ht="30" customHeight="1" thickBot="1" x14ac:dyDescent="0.35">
      <c r="A115" s="127"/>
      <c r="B115" s="129"/>
      <c r="C115" s="128"/>
      <c r="D115" s="71"/>
      <c r="E115" s="36"/>
      <c r="F115" s="34" t="s">
        <v>87</v>
      </c>
      <c r="G115" s="70"/>
      <c r="H115" s="71">
        <f>D114-H113</f>
        <v>709284.14000000013</v>
      </c>
      <c r="J115" s="130">
        <v>709284.14</v>
      </c>
      <c r="L115" s="132">
        <f>J115-H115</f>
        <v>0</v>
      </c>
      <c r="M115" s="131"/>
    </row>
    <row r="116" spans="1:13" ht="15.6" x14ac:dyDescent="0.25">
      <c r="A116" s="9"/>
    </row>
    <row r="117" spans="1:13" x14ac:dyDescent="0.25">
      <c r="A117" s="40"/>
    </row>
    <row r="118" spans="1:13" hidden="1" x14ac:dyDescent="0.25">
      <c r="A118" s="40"/>
    </row>
    <row r="119" spans="1:13" hidden="1" x14ac:dyDescent="0.25">
      <c r="A119" s="40"/>
    </row>
    <row r="120" spans="1:13" hidden="1" x14ac:dyDescent="0.25">
      <c r="A120" s="40"/>
    </row>
    <row r="121" spans="1:13" hidden="1" x14ac:dyDescent="0.25">
      <c r="A121" s="1"/>
    </row>
    <row r="122" spans="1:13" ht="15.6" hidden="1" x14ac:dyDescent="0.25">
      <c r="C122" s="84" t="s">
        <v>25</v>
      </c>
    </row>
    <row r="123" spans="1:13" ht="15.6" hidden="1" x14ac:dyDescent="0.25">
      <c r="C123" s="86"/>
    </row>
    <row r="124" spans="1:13" ht="15.6" hidden="1" x14ac:dyDescent="0.25">
      <c r="C124" s="84" t="s">
        <v>26</v>
      </c>
    </row>
    <row r="125" spans="1:13" ht="15" hidden="1" customHeight="1" x14ac:dyDescent="0.25">
      <c r="A125" s="8"/>
    </row>
    <row r="126" spans="1:13" ht="15" hidden="1" customHeight="1" x14ac:dyDescent="0.25">
      <c r="A126" s="41" t="s">
        <v>11</v>
      </c>
      <c r="B126" s="42"/>
      <c r="C126" s="72"/>
      <c r="D126" s="72"/>
      <c r="E126" s="264" t="s">
        <v>12</v>
      </c>
      <c r="F126" s="265"/>
      <c r="G126" s="265"/>
      <c r="H126" s="266"/>
      <c r="I126" s="43"/>
      <c r="J126" s="43"/>
    </row>
    <row r="127" spans="1:13" ht="16.2" hidden="1" thickBot="1" x14ac:dyDescent="0.3">
      <c r="A127" s="44"/>
      <c r="B127" s="45"/>
      <c r="C127" s="73"/>
      <c r="D127" s="73"/>
      <c r="E127" s="267"/>
      <c r="F127" s="268"/>
      <c r="G127" s="268"/>
      <c r="H127" s="269"/>
      <c r="I127" s="43"/>
      <c r="J127" s="43"/>
    </row>
    <row r="128" spans="1:13" ht="23.25" hidden="1" customHeight="1" x14ac:dyDescent="0.25">
      <c r="A128" s="227" t="s">
        <v>27</v>
      </c>
      <c r="B128" s="11" t="s">
        <v>28</v>
      </c>
      <c r="C128" s="229" t="s">
        <v>29</v>
      </c>
      <c r="D128" s="74" t="s">
        <v>30</v>
      </c>
      <c r="E128" s="46" t="s">
        <v>27</v>
      </c>
      <c r="F128" s="11" t="s">
        <v>31</v>
      </c>
      <c r="G128" s="270" t="s">
        <v>29</v>
      </c>
      <c r="H128" s="271" t="s">
        <v>30</v>
      </c>
    </row>
    <row r="129" spans="1:10" ht="21" hidden="1" customHeight="1" x14ac:dyDescent="0.25">
      <c r="A129" s="228"/>
      <c r="B129" s="34" t="s">
        <v>32</v>
      </c>
      <c r="C129" s="230"/>
      <c r="D129" s="75"/>
      <c r="E129" s="44"/>
      <c r="F129" s="34" t="s">
        <v>32</v>
      </c>
      <c r="G129" s="230"/>
      <c r="H129" s="228"/>
    </row>
    <row r="130" spans="1:10" hidden="1" x14ac:dyDescent="0.25">
      <c r="A130" s="241" t="s">
        <v>13</v>
      </c>
      <c r="B130" s="241" t="s">
        <v>33</v>
      </c>
      <c r="C130" s="223"/>
      <c r="D130" s="262">
        <v>636.29999999999995</v>
      </c>
      <c r="E130" s="47" t="s">
        <v>34</v>
      </c>
      <c r="F130" s="241" t="s">
        <v>35</v>
      </c>
      <c r="G130" s="223">
        <v>963</v>
      </c>
      <c r="H130" s="241"/>
    </row>
    <row r="131" spans="1:10" ht="9" hidden="1" customHeight="1" x14ac:dyDescent="0.25">
      <c r="A131" s="242"/>
      <c r="B131" s="242"/>
      <c r="C131" s="224"/>
      <c r="D131" s="263"/>
      <c r="E131" s="48"/>
      <c r="F131" s="242"/>
      <c r="G131" s="224"/>
      <c r="H131" s="242"/>
    </row>
    <row r="132" spans="1:10" ht="15" hidden="1" customHeight="1" x14ac:dyDescent="0.25">
      <c r="A132" s="31" t="s">
        <v>34</v>
      </c>
      <c r="B132" s="32" t="s">
        <v>36</v>
      </c>
      <c r="C132" s="69">
        <v>3000</v>
      </c>
      <c r="D132" s="76"/>
      <c r="E132" s="50"/>
      <c r="F132" s="31" t="s">
        <v>37</v>
      </c>
      <c r="G132" s="69">
        <v>708</v>
      </c>
      <c r="H132" s="32"/>
    </row>
    <row r="133" spans="1:10" ht="16.2" hidden="1" thickBot="1" x14ac:dyDescent="0.3">
      <c r="A133" s="31"/>
      <c r="B133" s="32"/>
      <c r="C133" s="87"/>
      <c r="D133" s="77"/>
      <c r="E133" s="50"/>
      <c r="F133" s="31"/>
      <c r="G133" s="69"/>
      <c r="H133" s="34"/>
    </row>
    <row r="134" spans="1:10" ht="15" hidden="1" customHeight="1" x14ac:dyDescent="0.25">
      <c r="A134" s="31" t="s">
        <v>19</v>
      </c>
      <c r="B134" s="34" t="s">
        <v>38</v>
      </c>
      <c r="C134" s="78"/>
      <c r="D134" s="78">
        <f>+C132</f>
        <v>3000</v>
      </c>
      <c r="E134" s="49"/>
      <c r="F134" s="35" t="s">
        <v>39</v>
      </c>
      <c r="G134" s="71"/>
      <c r="H134" s="34">
        <f>SUM(G130:G132)</f>
        <v>1671</v>
      </c>
    </row>
    <row r="135" spans="1:10" ht="16.2" hidden="1" thickBot="1" x14ac:dyDescent="0.3">
      <c r="A135" s="31"/>
      <c r="B135" s="34" t="s">
        <v>18</v>
      </c>
      <c r="C135" s="78">
        <v>0</v>
      </c>
      <c r="D135" s="78">
        <v>0</v>
      </c>
      <c r="E135" s="49"/>
      <c r="F135" s="35" t="s">
        <v>40</v>
      </c>
      <c r="G135" s="71"/>
      <c r="H135" s="34">
        <v>1402.77</v>
      </c>
    </row>
    <row r="136" spans="1:10" ht="15.75" hidden="1" customHeight="1" x14ac:dyDescent="0.25">
      <c r="A136" s="260"/>
      <c r="B136" s="233" t="s">
        <v>41</v>
      </c>
      <c r="C136" s="239"/>
      <c r="D136" s="239">
        <f>+D130+D134</f>
        <v>3636.3</v>
      </c>
      <c r="E136" s="233"/>
      <c r="F136" s="52" t="s">
        <v>42</v>
      </c>
      <c r="G136" s="71"/>
      <c r="H136" s="34"/>
    </row>
    <row r="137" spans="1:10" ht="22.5" hidden="1" customHeight="1" x14ac:dyDescent="0.25">
      <c r="A137" s="261"/>
      <c r="B137" s="234"/>
      <c r="C137" s="240"/>
      <c r="D137" s="240"/>
      <c r="E137" s="234"/>
      <c r="F137" s="35" t="s">
        <v>43</v>
      </c>
      <c r="G137" s="71"/>
      <c r="H137" s="39">
        <f>SUM(G136:G137)</f>
        <v>0</v>
      </c>
    </row>
    <row r="138" spans="1:10" ht="35.25" hidden="1" customHeight="1" x14ac:dyDescent="0.25">
      <c r="A138" s="227"/>
      <c r="B138" s="227" t="s">
        <v>44</v>
      </c>
      <c r="C138" s="88"/>
      <c r="D138" s="79"/>
      <c r="E138" s="41"/>
      <c r="F138" s="10" t="s">
        <v>45</v>
      </c>
      <c r="G138" s="229" t="s">
        <v>46</v>
      </c>
      <c r="H138" s="227"/>
    </row>
    <row r="139" spans="1:10" ht="16.2" hidden="1" thickBot="1" x14ac:dyDescent="0.3">
      <c r="A139" s="228"/>
      <c r="B139" s="228"/>
      <c r="C139" s="89"/>
      <c r="D139" s="71"/>
      <c r="E139" s="44"/>
      <c r="F139" s="35" t="s">
        <v>24</v>
      </c>
      <c r="G139" s="230"/>
      <c r="H139" s="228"/>
    </row>
    <row r="140" spans="1:10" ht="16.2" hidden="1" thickBot="1" x14ac:dyDescent="0.3">
      <c r="A140" s="53"/>
      <c r="B140" s="34" t="s">
        <v>47</v>
      </c>
      <c r="C140" s="256">
        <f>+D136</f>
        <v>3636.3</v>
      </c>
      <c r="D140" s="257"/>
      <c r="E140" s="49"/>
      <c r="F140" s="54" t="s">
        <v>48</v>
      </c>
      <c r="G140" s="70"/>
      <c r="H140" s="33">
        <f>+C140-H134-H135</f>
        <v>562.5300000000002</v>
      </c>
      <c r="I140" s="55"/>
    </row>
    <row r="141" spans="1:10" ht="31.8" hidden="1" thickBot="1" x14ac:dyDescent="0.3">
      <c r="A141" s="258"/>
      <c r="B141" s="259"/>
      <c r="C141" s="259"/>
      <c r="D141" s="257"/>
      <c r="E141" s="49"/>
      <c r="F141" s="54" t="s">
        <v>49</v>
      </c>
      <c r="G141" s="70"/>
      <c r="H141" s="34"/>
    </row>
    <row r="142" spans="1:10" hidden="1" x14ac:dyDescent="0.25">
      <c r="A142" s="56"/>
      <c r="B142" s="56"/>
      <c r="C142" s="80"/>
      <c r="D142" s="80"/>
      <c r="E142" s="56"/>
      <c r="F142" s="56"/>
      <c r="G142" s="80"/>
      <c r="H142" s="56"/>
      <c r="I142" s="56"/>
      <c r="J142" s="56"/>
    </row>
    <row r="143" spans="1:10" ht="15.6" hidden="1" x14ac:dyDescent="0.25">
      <c r="A143" s="57" t="s">
        <v>50</v>
      </c>
    </row>
    <row r="144" spans="1:10" ht="15.6" hidden="1" x14ac:dyDescent="0.25">
      <c r="A144" s="8"/>
    </row>
    <row r="145" spans="1:7" ht="15.6" hidden="1" x14ac:dyDescent="0.25">
      <c r="A145" s="57" t="s">
        <v>51</v>
      </c>
    </row>
    <row r="146" spans="1:7" ht="15.6" hidden="1" x14ac:dyDescent="0.25">
      <c r="A146" s="57"/>
    </row>
    <row r="147" spans="1:7" hidden="1" x14ac:dyDescent="0.25">
      <c r="A147" s="241" t="s">
        <v>27</v>
      </c>
      <c r="B147" s="241" t="s">
        <v>14</v>
      </c>
      <c r="C147" s="223" t="s">
        <v>18</v>
      </c>
      <c r="D147" s="229" t="s">
        <v>30</v>
      </c>
    </row>
    <row r="148" spans="1:7" ht="15.6" hidden="1" thickBot="1" x14ac:dyDescent="0.3">
      <c r="A148" s="242"/>
      <c r="B148" s="242"/>
      <c r="C148" s="224"/>
      <c r="D148" s="230"/>
    </row>
    <row r="149" spans="1:7" ht="23.25" hidden="1" customHeight="1" x14ac:dyDescent="0.25">
      <c r="A149" s="249" t="s">
        <v>52</v>
      </c>
      <c r="B149" s="251">
        <v>59920.87</v>
      </c>
      <c r="C149" s="223">
        <v>3355.57</v>
      </c>
      <c r="D149" s="229" t="s">
        <v>53</v>
      </c>
    </row>
    <row r="150" spans="1:7" ht="15.6" hidden="1" thickBot="1" x14ac:dyDescent="0.3">
      <c r="A150" s="250"/>
      <c r="B150" s="228"/>
      <c r="C150" s="224"/>
      <c r="D150" s="230"/>
    </row>
    <row r="151" spans="1:7" ht="15.6" hidden="1" x14ac:dyDescent="0.25">
      <c r="A151" s="57"/>
    </row>
    <row r="152" spans="1:7" ht="15.6" hidden="1" x14ac:dyDescent="0.25">
      <c r="A152" s="57"/>
    </row>
    <row r="153" spans="1:7" ht="15.6" hidden="1" x14ac:dyDescent="0.25">
      <c r="A153" s="57" t="s">
        <v>54</v>
      </c>
    </row>
    <row r="154" spans="1:7" ht="15.6" hidden="1" x14ac:dyDescent="0.25">
      <c r="A154" s="57" t="s">
        <v>55</v>
      </c>
    </row>
    <row r="155" spans="1:7" ht="15.6" hidden="1" x14ac:dyDescent="0.25">
      <c r="A155" s="57"/>
    </row>
    <row r="156" spans="1:7" hidden="1" x14ac:dyDescent="0.25">
      <c r="A156" s="252" t="s">
        <v>11</v>
      </c>
      <c r="B156" s="244"/>
      <c r="C156" s="244"/>
      <c r="D156" s="253"/>
      <c r="E156" s="243" t="s">
        <v>12</v>
      </c>
      <c r="F156" s="244"/>
      <c r="G156" s="245"/>
    </row>
    <row r="157" spans="1:7" ht="15.6" hidden="1" thickBot="1" x14ac:dyDescent="0.3">
      <c r="A157" s="254"/>
      <c r="B157" s="247"/>
      <c r="C157" s="247"/>
      <c r="D157" s="255"/>
      <c r="E157" s="246"/>
      <c r="F157" s="247"/>
      <c r="G157" s="248"/>
    </row>
    <row r="158" spans="1:7" ht="15.6" hidden="1" x14ac:dyDescent="0.25">
      <c r="A158" s="10" t="s">
        <v>28</v>
      </c>
      <c r="B158" s="227" t="s">
        <v>29</v>
      </c>
      <c r="C158" s="229" t="s">
        <v>30</v>
      </c>
      <c r="D158" s="229" t="s">
        <v>27</v>
      </c>
      <c r="E158" s="11" t="s">
        <v>31</v>
      </c>
      <c r="F158" s="227" t="s">
        <v>29</v>
      </c>
      <c r="G158" s="229" t="s">
        <v>30</v>
      </c>
    </row>
    <row r="159" spans="1:7" ht="16.2" hidden="1" thickBot="1" x14ac:dyDescent="0.3">
      <c r="A159" s="35" t="s">
        <v>32</v>
      </c>
      <c r="B159" s="228"/>
      <c r="C159" s="230"/>
      <c r="D159" s="230"/>
      <c r="E159" s="34" t="s">
        <v>32</v>
      </c>
      <c r="F159" s="228"/>
      <c r="G159" s="230"/>
    </row>
    <row r="160" spans="1:7" hidden="1" x14ac:dyDescent="0.25">
      <c r="A160" s="58" t="s">
        <v>56</v>
      </c>
      <c r="B160" s="241"/>
      <c r="C160" s="229">
        <v>264170.28999999998</v>
      </c>
      <c r="D160" s="223"/>
      <c r="E160" s="241"/>
      <c r="F160" s="241"/>
      <c r="G160" s="223"/>
    </row>
    <row r="161" spans="1:7" ht="15.6" hidden="1" thickBot="1" x14ac:dyDescent="0.3">
      <c r="A161" s="31" t="s">
        <v>57</v>
      </c>
      <c r="B161" s="242"/>
      <c r="C161" s="230"/>
      <c r="D161" s="224"/>
      <c r="E161" s="242"/>
      <c r="F161" s="242"/>
      <c r="G161" s="224"/>
    </row>
    <row r="162" spans="1:7" ht="16.2" hidden="1" thickBot="1" x14ac:dyDescent="0.3">
      <c r="A162" s="31"/>
      <c r="B162" s="32"/>
      <c r="C162" s="71"/>
      <c r="D162" s="69"/>
      <c r="E162" s="32"/>
      <c r="F162" s="32"/>
      <c r="G162" s="69"/>
    </row>
    <row r="163" spans="1:7" ht="16.2" hidden="1" thickBot="1" x14ac:dyDescent="0.3">
      <c r="A163" s="35" t="s">
        <v>38</v>
      </c>
      <c r="B163" s="51">
        <v>0</v>
      </c>
      <c r="C163" s="71"/>
      <c r="D163" s="71"/>
      <c r="E163" s="34" t="s">
        <v>39</v>
      </c>
      <c r="F163" s="51">
        <v>0</v>
      </c>
      <c r="G163" s="71"/>
    </row>
    <row r="164" spans="1:7" ht="31.8" hidden="1" thickBot="1" x14ac:dyDescent="0.3">
      <c r="A164" s="35" t="s">
        <v>18</v>
      </c>
      <c r="B164" s="37">
        <v>5645.59</v>
      </c>
      <c r="C164" s="71">
        <f>SUM(B163:B164)</f>
        <v>5645.59</v>
      </c>
      <c r="D164" s="71"/>
      <c r="E164" s="34" t="s">
        <v>40</v>
      </c>
      <c r="F164" s="51">
        <v>0</v>
      </c>
      <c r="G164" s="71"/>
    </row>
    <row r="165" spans="1:7" ht="24.75" hidden="1" customHeight="1" x14ac:dyDescent="0.25">
      <c r="A165" s="227" t="s">
        <v>41</v>
      </c>
      <c r="B165" s="11">
        <v>0</v>
      </c>
      <c r="C165" s="229">
        <f>SUM(B165:B166)</f>
        <v>5645.59</v>
      </c>
      <c r="D165" s="229"/>
      <c r="E165" s="227" t="s">
        <v>58</v>
      </c>
      <c r="F165" s="237">
        <v>0</v>
      </c>
      <c r="G165" s="239">
        <f>SUM(F163:F166)</f>
        <v>0</v>
      </c>
    </row>
    <row r="166" spans="1:7" ht="16.2" hidden="1" thickBot="1" x14ac:dyDescent="0.3">
      <c r="A166" s="228"/>
      <c r="B166" s="37">
        <v>5645.59</v>
      </c>
      <c r="C166" s="230"/>
      <c r="D166" s="230"/>
      <c r="E166" s="228"/>
      <c r="F166" s="238"/>
      <c r="G166" s="240"/>
    </row>
    <row r="167" spans="1:7" ht="61.5" hidden="1" customHeight="1" x14ac:dyDescent="0.25">
      <c r="A167" s="227"/>
      <c r="B167" s="227"/>
      <c r="C167" s="229"/>
      <c r="D167" s="229"/>
      <c r="E167" s="11" t="s">
        <v>59</v>
      </c>
      <c r="F167" s="227"/>
      <c r="G167" s="229"/>
    </row>
    <row r="168" spans="1:7" ht="18.75" hidden="1" customHeight="1" x14ac:dyDescent="0.25">
      <c r="A168" s="228"/>
      <c r="B168" s="228"/>
      <c r="C168" s="230"/>
      <c r="D168" s="230"/>
      <c r="E168" s="34" t="s">
        <v>24</v>
      </c>
      <c r="F168" s="228"/>
      <c r="G168" s="230"/>
    </row>
    <row r="169" spans="1:7" ht="36.75" hidden="1" customHeight="1" x14ac:dyDescent="0.25">
      <c r="A169" s="227" t="s">
        <v>60</v>
      </c>
      <c r="B169" s="227"/>
      <c r="C169" s="229"/>
      <c r="D169" s="231"/>
      <c r="E169" s="233" t="s">
        <v>48</v>
      </c>
      <c r="F169" s="235"/>
      <c r="G169" s="223">
        <f>SUM(C160,C165)</f>
        <v>269815.88</v>
      </c>
    </row>
    <row r="170" spans="1:7" ht="15.6" hidden="1" thickBot="1" x14ac:dyDescent="0.3">
      <c r="A170" s="228"/>
      <c r="B170" s="228"/>
      <c r="C170" s="230"/>
      <c r="D170" s="232"/>
      <c r="E170" s="234"/>
      <c r="F170" s="236"/>
      <c r="G170" s="224"/>
    </row>
    <row r="171" spans="1:7" ht="15.6" hidden="1" x14ac:dyDescent="0.25">
      <c r="A171" s="43"/>
      <c r="B171" s="43"/>
      <c r="C171" s="90"/>
      <c r="D171" s="81"/>
      <c r="E171" s="60"/>
      <c r="F171" s="59"/>
      <c r="G171" s="80"/>
    </row>
    <row r="172" spans="1:7" ht="15.6" hidden="1" x14ac:dyDescent="0.25">
      <c r="A172" s="43"/>
      <c r="B172" s="43"/>
      <c r="C172" s="90"/>
      <c r="D172" s="81"/>
      <c r="E172" s="60"/>
      <c r="F172" s="59"/>
      <c r="G172" s="80"/>
    </row>
    <row r="173" spans="1:7" ht="15.6" hidden="1" x14ac:dyDescent="0.25">
      <c r="A173" s="43"/>
      <c r="B173" s="43"/>
      <c r="C173" s="90"/>
      <c r="D173" s="81"/>
      <c r="E173" s="60"/>
      <c r="F173" s="59"/>
      <c r="G173" s="80"/>
    </row>
    <row r="174" spans="1:7" ht="15.6" hidden="1" x14ac:dyDescent="0.25">
      <c r="A174" s="43"/>
      <c r="B174" s="43"/>
      <c r="C174" s="90"/>
      <c r="D174" s="81"/>
      <c r="E174" s="60"/>
      <c r="F174" s="59"/>
      <c r="G174" s="80"/>
    </row>
    <row r="175" spans="1:7" ht="15.6" hidden="1" x14ac:dyDescent="0.25">
      <c r="A175" s="43"/>
      <c r="B175" s="43"/>
      <c r="C175" s="90"/>
      <c r="D175" s="81"/>
      <c r="E175" s="60"/>
      <c r="F175" s="59"/>
      <c r="G175" s="80"/>
    </row>
    <row r="176" spans="1:7" ht="15.6" hidden="1" x14ac:dyDescent="0.25">
      <c r="A176" s="43"/>
      <c r="B176" s="43"/>
      <c r="C176" s="90"/>
      <c r="D176" s="81"/>
      <c r="E176" s="60"/>
      <c r="F176" s="59"/>
      <c r="G176" s="80"/>
    </row>
    <row r="177" spans="1:7" ht="15.6" hidden="1" x14ac:dyDescent="0.25">
      <c r="A177" s="43"/>
      <c r="B177" s="43"/>
      <c r="C177" s="90"/>
      <c r="D177" s="81"/>
      <c r="E177" s="60"/>
      <c r="F177" s="59"/>
      <c r="G177" s="80"/>
    </row>
    <row r="178" spans="1:7" ht="15.6" hidden="1" x14ac:dyDescent="0.25">
      <c r="A178" s="43"/>
      <c r="B178" s="43"/>
      <c r="C178" s="90"/>
      <c r="D178" s="81"/>
      <c r="E178" s="60"/>
      <c r="F178" s="59"/>
      <c r="G178" s="80"/>
    </row>
    <row r="179" spans="1:7" ht="15.6" hidden="1" x14ac:dyDescent="0.25">
      <c r="A179" s="43"/>
      <c r="B179" s="43"/>
      <c r="C179" s="90"/>
      <c r="D179" s="81"/>
      <c r="E179" s="60"/>
      <c r="F179" s="59"/>
      <c r="G179" s="80"/>
    </row>
    <row r="180" spans="1:7" ht="15.6" hidden="1" x14ac:dyDescent="0.25">
      <c r="A180" s="43"/>
      <c r="B180" s="43"/>
      <c r="C180" s="90"/>
      <c r="D180" s="81"/>
      <c r="E180" s="60"/>
      <c r="F180" s="59"/>
      <c r="G180" s="80"/>
    </row>
    <row r="181" spans="1:7" ht="15.6" hidden="1" x14ac:dyDescent="0.25">
      <c r="A181" s="43"/>
      <c r="B181" s="43"/>
      <c r="C181" s="90"/>
      <c r="D181" s="81"/>
      <c r="E181" s="60"/>
      <c r="F181" s="59"/>
      <c r="G181" s="80"/>
    </row>
    <row r="182" spans="1:7" ht="15.6" hidden="1" x14ac:dyDescent="0.25">
      <c r="A182" s="9"/>
    </row>
    <row r="183" spans="1:7" ht="15.6" hidden="1" x14ac:dyDescent="0.25">
      <c r="A183" s="57" t="s">
        <v>61</v>
      </c>
    </row>
    <row r="184" spans="1:7" ht="16.2" hidden="1" thickBot="1" x14ac:dyDescent="0.3">
      <c r="A184" s="61"/>
      <c r="B184" s="62" t="s">
        <v>62</v>
      </c>
      <c r="C184" s="91" t="s">
        <v>63</v>
      </c>
    </row>
    <row r="185" spans="1:7" ht="16.2" hidden="1" thickBot="1" x14ac:dyDescent="0.3">
      <c r="A185" s="31" t="s">
        <v>64</v>
      </c>
      <c r="B185" s="63">
        <v>87019.14</v>
      </c>
      <c r="C185" s="92">
        <v>19588.099999999999</v>
      </c>
    </row>
    <row r="186" spans="1:7" ht="16.2" hidden="1" thickBot="1" x14ac:dyDescent="0.3">
      <c r="A186" s="31" t="s">
        <v>65</v>
      </c>
      <c r="B186" s="64">
        <v>636.29999999999995</v>
      </c>
      <c r="C186" s="92">
        <v>562.53</v>
      </c>
    </row>
    <row r="187" spans="1:7" ht="16.2" hidden="1" thickBot="1" x14ac:dyDescent="0.3">
      <c r="A187" s="31" t="s">
        <v>66</v>
      </c>
      <c r="B187" s="63">
        <v>63276.44</v>
      </c>
      <c r="C187" s="93">
        <v>63276.44</v>
      </c>
    </row>
    <row r="188" spans="1:7" ht="30.6" hidden="1" thickBot="1" x14ac:dyDescent="0.3">
      <c r="A188" s="31" t="s">
        <v>67</v>
      </c>
      <c r="B188" s="63">
        <v>264170.28999999998</v>
      </c>
      <c r="C188" s="92">
        <v>269815.88</v>
      </c>
    </row>
    <row r="189" spans="1:7" ht="16.2" hidden="1" thickBot="1" x14ac:dyDescent="0.3">
      <c r="A189" s="31" t="s">
        <v>68</v>
      </c>
      <c r="B189" s="63">
        <f>SUM(B185:B188)</f>
        <v>415102.17</v>
      </c>
      <c r="C189" s="93">
        <f>SUM(C185:C188)</f>
        <v>353242.95</v>
      </c>
    </row>
    <row r="190" spans="1:7" ht="16.2" hidden="1" thickBot="1" x14ac:dyDescent="0.3">
      <c r="A190" s="31" t="s">
        <v>69</v>
      </c>
      <c r="B190" s="63">
        <v>28794.9</v>
      </c>
      <c r="C190" s="93"/>
    </row>
    <row r="191" spans="1:7" hidden="1" x14ac:dyDescent="0.25">
      <c r="D191" s="82"/>
    </row>
    <row r="192" spans="1:7" x14ac:dyDescent="0.25">
      <c r="D192" s="82" t="s">
        <v>70</v>
      </c>
    </row>
    <row r="193" spans="1:5" x14ac:dyDescent="0.25">
      <c r="A193" s="1" t="s">
        <v>71</v>
      </c>
    </row>
    <row r="194" spans="1:5" x14ac:dyDescent="0.25">
      <c r="A194" s="1" t="s">
        <v>119</v>
      </c>
      <c r="E194" s="2" t="s">
        <v>121</v>
      </c>
    </row>
    <row r="195" spans="1:5" x14ac:dyDescent="0.25">
      <c r="A195" s="2" t="s">
        <v>120</v>
      </c>
    </row>
    <row r="197" spans="1:5" x14ac:dyDescent="0.25">
      <c r="A197" s="2" t="s">
        <v>116</v>
      </c>
    </row>
    <row r="198" spans="1:5" x14ac:dyDescent="0.25">
      <c r="A198" s="2" t="s">
        <v>124</v>
      </c>
      <c r="B198" s="2" t="s">
        <v>213</v>
      </c>
    </row>
    <row r="199" spans="1:5" x14ac:dyDescent="0.25">
      <c r="A199" s="2" t="s">
        <v>290</v>
      </c>
    </row>
    <row r="200" spans="1:5" x14ac:dyDescent="0.25">
      <c r="A200" s="2" t="s">
        <v>274</v>
      </c>
    </row>
    <row r="201" spans="1:5" x14ac:dyDescent="0.25">
      <c r="A201" s="2" t="s">
        <v>289</v>
      </c>
      <c r="C201" s="2"/>
    </row>
    <row r="202" spans="1:5" x14ac:dyDescent="0.25">
      <c r="A202" s="2" t="s">
        <v>250</v>
      </c>
      <c r="C202" s="2"/>
    </row>
    <row r="203" spans="1:5" x14ac:dyDescent="0.25">
      <c r="A203" s="2" t="s">
        <v>251</v>
      </c>
      <c r="C203" s="2"/>
    </row>
    <row r="204" spans="1:5" x14ac:dyDescent="0.25">
      <c r="A204" s="2" t="s">
        <v>252</v>
      </c>
      <c r="C204" s="2"/>
    </row>
    <row r="205" spans="1:5" x14ac:dyDescent="0.25">
      <c r="A205" s="2" t="s">
        <v>253</v>
      </c>
      <c r="C205" s="2"/>
    </row>
    <row r="206" spans="1:5" x14ac:dyDescent="0.25">
      <c r="A206" s="2" t="s">
        <v>263</v>
      </c>
      <c r="C206" s="2"/>
    </row>
    <row r="207" spans="1:5" x14ac:dyDescent="0.25">
      <c r="A207" s="2" t="s">
        <v>264</v>
      </c>
      <c r="C207" s="2"/>
    </row>
    <row r="208" spans="1:5" x14ac:dyDescent="0.25">
      <c r="A208" s="2" t="s">
        <v>265</v>
      </c>
      <c r="C208" s="2"/>
    </row>
  </sheetData>
  <mergeCells count="72">
    <mergeCell ref="A24:D25"/>
    <mergeCell ref="E24:H25"/>
    <mergeCell ref="A111:A112"/>
    <mergeCell ref="B111:B112"/>
    <mergeCell ref="C111:C112"/>
    <mergeCell ref="E111:E112"/>
    <mergeCell ref="G111:G112"/>
    <mergeCell ref="H111:H112"/>
    <mergeCell ref="E126:H127"/>
    <mergeCell ref="A128:A129"/>
    <mergeCell ref="C128:C129"/>
    <mergeCell ref="G128:G129"/>
    <mergeCell ref="H128:H129"/>
    <mergeCell ref="H130:H131"/>
    <mergeCell ref="A136:A137"/>
    <mergeCell ref="B136:B137"/>
    <mergeCell ref="C136:C137"/>
    <mergeCell ref="D136:D137"/>
    <mergeCell ref="E136:E137"/>
    <mergeCell ref="A130:A131"/>
    <mergeCell ref="B130:B131"/>
    <mergeCell ref="C130:C131"/>
    <mergeCell ref="D130:D131"/>
    <mergeCell ref="F130:F131"/>
    <mergeCell ref="G130:G131"/>
    <mergeCell ref="H138:H139"/>
    <mergeCell ref="C140:D140"/>
    <mergeCell ref="A147:A148"/>
    <mergeCell ref="B147:B148"/>
    <mergeCell ref="C147:C148"/>
    <mergeCell ref="D147:D148"/>
    <mergeCell ref="A141:D141"/>
    <mergeCell ref="A138:A139"/>
    <mergeCell ref="B138:B139"/>
    <mergeCell ref="G138:G139"/>
    <mergeCell ref="A149:A150"/>
    <mergeCell ref="B149:B150"/>
    <mergeCell ref="C149:C150"/>
    <mergeCell ref="D149:D150"/>
    <mergeCell ref="A156:D157"/>
    <mergeCell ref="E156:G157"/>
    <mergeCell ref="B158:B159"/>
    <mergeCell ref="C158:C159"/>
    <mergeCell ref="D158:D159"/>
    <mergeCell ref="F158:F159"/>
    <mergeCell ref="G158:G159"/>
    <mergeCell ref="D165:D166"/>
    <mergeCell ref="E165:E166"/>
    <mergeCell ref="F165:F166"/>
    <mergeCell ref="G165:G166"/>
    <mergeCell ref="B160:B161"/>
    <mergeCell ref="C160:C161"/>
    <mergeCell ref="D160:D161"/>
    <mergeCell ref="E160:E161"/>
    <mergeCell ref="F160:F161"/>
    <mergeCell ref="G160:G161"/>
    <mergeCell ref="G169:G170"/>
    <mergeCell ref="F111:F112"/>
    <mergeCell ref="A169:A170"/>
    <mergeCell ref="B169:B170"/>
    <mergeCell ref="C169:C170"/>
    <mergeCell ref="D169:D170"/>
    <mergeCell ref="E169:E170"/>
    <mergeCell ref="F169:F170"/>
    <mergeCell ref="A167:A168"/>
    <mergeCell ref="B167:B168"/>
    <mergeCell ref="C167:C168"/>
    <mergeCell ref="D167:D168"/>
    <mergeCell ref="F167:F168"/>
    <mergeCell ref="G167:G168"/>
    <mergeCell ref="A165:A166"/>
    <mergeCell ref="C165:C166"/>
  </mergeCells>
  <pageMargins left="0.7" right="0.7" top="0.75" bottom="0.75" header="0.3" footer="0.3"/>
  <pageSetup orientation="portrait" r:id="rId1"/>
  <headerFooter>
    <oddFooter>&amp;L_x000D_&amp;1#&amp;"Calibri"&amp;10&amp;K000000 Sensitivity: 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C8F83-13CC-4044-8C4E-913CFC1FD741}">
  <dimension ref="A2:M120"/>
  <sheetViews>
    <sheetView topLeftCell="A23" zoomScale="80" zoomScaleNormal="80" workbookViewId="0">
      <selection activeCell="C116" sqref="C116"/>
    </sheetView>
  </sheetViews>
  <sheetFormatPr defaultColWidth="8.77734375" defaultRowHeight="15" x14ac:dyDescent="0.25"/>
  <cols>
    <col min="1" max="1" width="18" style="2" customWidth="1"/>
    <col min="2" max="2" width="31.44140625" style="2" customWidth="1"/>
    <col min="3" max="3" width="15" style="65" customWidth="1"/>
    <col min="4" max="4" width="14.88671875" style="65" bestFit="1" customWidth="1"/>
    <col min="5" max="5" width="13.77734375" style="2" customWidth="1"/>
    <col min="6" max="6" width="27.5546875" style="2" customWidth="1"/>
    <col min="7" max="7" width="16" style="65" customWidth="1"/>
    <col min="8" max="8" width="15.21875" style="2" bestFit="1" customWidth="1"/>
    <col min="9" max="9" width="9.5546875" style="2" bestFit="1" customWidth="1"/>
    <col min="10" max="10" width="13.44140625" style="2" bestFit="1" customWidth="1"/>
    <col min="11" max="11" width="8.77734375" style="2"/>
    <col min="12" max="12" width="13.109375" style="2" bestFit="1" customWidth="1"/>
    <col min="13" max="16384" width="8.77734375" style="2"/>
  </cols>
  <sheetData>
    <row r="2" spans="1:2" x14ac:dyDescent="0.25">
      <c r="A2" s="1" t="s">
        <v>0</v>
      </c>
    </row>
    <row r="3" spans="1:2" ht="15.6" x14ac:dyDescent="0.25">
      <c r="B3" s="3" t="s">
        <v>1</v>
      </c>
    </row>
    <row r="4" spans="1:2" ht="15.6" x14ac:dyDescent="0.25">
      <c r="B4" s="3"/>
    </row>
    <row r="5" spans="1:2" ht="15.6" x14ac:dyDescent="0.25">
      <c r="B5" s="3" t="s">
        <v>2</v>
      </c>
    </row>
    <row r="6" spans="1:2" x14ac:dyDescent="0.25">
      <c r="B6" s="4"/>
    </row>
    <row r="7" spans="1:2" x14ac:dyDescent="0.25">
      <c r="B7" s="4" t="s">
        <v>3</v>
      </c>
    </row>
    <row r="8" spans="1:2" x14ac:dyDescent="0.25">
      <c r="B8" s="4"/>
    </row>
    <row r="9" spans="1:2" ht="15.6" x14ac:dyDescent="0.25">
      <c r="B9" s="4" t="s">
        <v>4</v>
      </c>
    </row>
    <row r="10" spans="1:2" ht="15.6" x14ac:dyDescent="0.25">
      <c r="A10" s="3"/>
    </row>
    <row r="11" spans="1:2" x14ac:dyDescent="0.25">
      <c r="A11" s="4" t="s">
        <v>5</v>
      </c>
    </row>
    <row r="12" spans="1:2" x14ac:dyDescent="0.25">
      <c r="A12" s="1" t="s">
        <v>6</v>
      </c>
    </row>
    <row r="13" spans="1:2" x14ac:dyDescent="0.25">
      <c r="A13" s="5"/>
      <c r="B13" s="6" t="s">
        <v>99</v>
      </c>
    </row>
    <row r="14" spans="1:2" x14ac:dyDescent="0.25">
      <c r="B14" s="7" t="s">
        <v>100</v>
      </c>
    </row>
    <row r="15" spans="1:2" x14ac:dyDescent="0.25">
      <c r="B15" s="7"/>
    </row>
    <row r="16" spans="1:2" x14ac:dyDescent="0.25">
      <c r="B16" s="7"/>
    </row>
    <row r="17" spans="1:8" x14ac:dyDescent="0.25">
      <c r="A17" s="7"/>
      <c r="B17" s="2" t="s">
        <v>101</v>
      </c>
    </row>
    <row r="18" spans="1:8" x14ac:dyDescent="0.25">
      <c r="A18" s="7"/>
      <c r="B18" s="2" t="s">
        <v>102</v>
      </c>
    </row>
    <row r="19" spans="1:8" ht="15.6" x14ac:dyDescent="0.25">
      <c r="C19" s="84"/>
    </row>
    <row r="20" spans="1:8" ht="15.6" x14ac:dyDescent="0.25">
      <c r="C20" s="84" t="s">
        <v>205</v>
      </c>
    </row>
    <row r="21" spans="1:8" ht="15.6" x14ac:dyDescent="0.25">
      <c r="A21" s="9"/>
    </row>
    <row r="22" spans="1:8" ht="16.2" thickBot="1" x14ac:dyDescent="0.3">
      <c r="A22" s="9"/>
    </row>
    <row r="23" spans="1:8" x14ac:dyDescent="0.25">
      <c r="A23" s="252" t="s">
        <v>11</v>
      </c>
      <c r="B23" s="244"/>
      <c r="C23" s="244"/>
      <c r="D23" s="245"/>
      <c r="E23" s="252" t="s">
        <v>12</v>
      </c>
      <c r="F23" s="244"/>
      <c r="G23" s="244"/>
      <c r="H23" s="245"/>
    </row>
    <row r="24" spans="1:8" ht="15.6" thickBot="1" x14ac:dyDescent="0.3">
      <c r="A24" s="272"/>
      <c r="B24" s="273"/>
      <c r="C24" s="273"/>
      <c r="D24" s="274"/>
      <c r="E24" s="272"/>
      <c r="F24" s="273"/>
      <c r="G24" s="273"/>
      <c r="H24" s="274"/>
    </row>
    <row r="25" spans="1:8" ht="16.2" thickBot="1" x14ac:dyDescent="0.3">
      <c r="A25" s="177" t="s">
        <v>81</v>
      </c>
      <c r="B25" s="178" t="s">
        <v>14</v>
      </c>
      <c r="C25" s="190"/>
      <c r="D25" s="190">
        <v>637.23</v>
      </c>
      <c r="E25" s="191"/>
      <c r="F25" s="191"/>
      <c r="G25" s="77"/>
      <c r="H25" s="192"/>
    </row>
    <row r="26" spans="1:8" x14ac:dyDescent="0.25">
      <c r="A26" s="12" t="s">
        <v>129</v>
      </c>
      <c r="B26" s="23" t="s">
        <v>134</v>
      </c>
      <c r="C26" s="68">
        <v>1000</v>
      </c>
      <c r="D26" s="110"/>
      <c r="E26" s="107"/>
      <c r="F26" s="13"/>
      <c r="G26" s="68"/>
      <c r="H26" s="14"/>
    </row>
    <row r="27" spans="1:8" x14ac:dyDescent="0.25">
      <c r="A27" s="15" t="s">
        <v>170</v>
      </c>
      <c r="B27" s="16" t="s">
        <v>134</v>
      </c>
      <c r="C27" s="66">
        <v>1000</v>
      </c>
      <c r="D27" s="111"/>
      <c r="E27" s="108"/>
      <c r="F27" s="17"/>
      <c r="G27" s="66"/>
      <c r="H27" s="18"/>
    </row>
    <row r="28" spans="1:8" x14ac:dyDescent="0.25">
      <c r="A28" s="15"/>
      <c r="B28" s="16"/>
      <c r="C28" s="66"/>
      <c r="D28" s="111"/>
      <c r="E28" s="108"/>
      <c r="F28" s="17"/>
      <c r="G28" s="66"/>
      <c r="H28" s="18"/>
    </row>
    <row r="29" spans="1:8" x14ac:dyDescent="0.25">
      <c r="A29" s="15"/>
      <c r="B29" s="16"/>
      <c r="C29" s="66"/>
      <c r="D29" s="111"/>
      <c r="E29" s="108"/>
      <c r="F29" s="17"/>
      <c r="G29" s="66"/>
      <c r="H29" s="18"/>
    </row>
    <row r="30" spans="1:8" x14ac:dyDescent="0.25">
      <c r="A30" s="15"/>
      <c r="B30" s="16"/>
      <c r="C30" s="66"/>
      <c r="D30" s="111"/>
      <c r="E30" s="108"/>
      <c r="F30" s="17"/>
      <c r="G30" s="66"/>
      <c r="H30" s="18"/>
    </row>
    <row r="31" spans="1:8" x14ac:dyDescent="0.25">
      <c r="A31" s="15"/>
      <c r="B31" s="16"/>
      <c r="C31" s="66"/>
      <c r="D31" s="111"/>
      <c r="E31" s="108"/>
      <c r="F31" s="17"/>
      <c r="G31" s="66"/>
      <c r="H31" s="18"/>
    </row>
    <row r="32" spans="1:8" ht="15.6" thickBot="1" x14ac:dyDescent="0.3">
      <c r="A32" s="19"/>
      <c r="B32" s="20"/>
      <c r="C32" s="67"/>
      <c r="D32" s="112"/>
      <c r="E32" s="109"/>
      <c r="F32" s="21"/>
      <c r="G32" s="67"/>
      <c r="H32" s="22"/>
    </row>
    <row r="33" spans="1:13" ht="16.2" thickBot="1" x14ac:dyDescent="0.3">
      <c r="A33" s="141" t="s">
        <v>208</v>
      </c>
      <c r="B33" s="150" t="s">
        <v>15</v>
      </c>
      <c r="C33" s="69"/>
      <c r="D33" s="71">
        <f>SUM(C26:C32)</f>
        <v>2000</v>
      </c>
      <c r="E33" s="32"/>
      <c r="F33" s="150" t="s">
        <v>16</v>
      </c>
      <c r="G33" s="69"/>
      <c r="H33" s="38">
        <f>SUM(G26:G32)</f>
        <v>0</v>
      </c>
    </row>
    <row r="34" spans="1:13" ht="21" customHeight="1" x14ac:dyDescent="0.25">
      <c r="A34" s="227" t="s">
        <v>209</v>
      </c>
      <c r="B34" s="227" t="s">
        <v>18</v>
      </c>
      <c r="C34" s="231"/>
      <c r="D34" s="65">
        <v>13</v>
      </c>
      <c r="E34" s="227" t="s">
        <v>208</v>
      </c>
      <c r="F34" s="225" t="s">
        <v>20</v>
      </c>
      <c r="G34" s="229">
        <f>90+95+208+95+95+95+95+95+95+95+95+95+95+13</f>
        <v>1356</v>
      </c>
      <c r="H34" s="227"/>
    </row>
    <row r="35" spans="1:13" ht="15" customHeight="1" thickBot="1" x14ac:dyDescent="0.3">
      <c r="A35" s="228"/>
      <c r="B35" s="228"/>
      <c r="C35" s="232">
        <f t="shared" ref="C35" si="0">388.81+266.21+40.54+28.59+3.47+3.88+3.95+3.65+3.09+4.36+110.55+382.5</f>
        <v>1239.5999999999999</v>
      </c>
      <c r="E35" s="228"/>
      <c r="F35" s="226"/>
      <c r="G35" s="230"/>
      <c r="H35" s="228"/>
    </row>
    <row r="36" spans="1:13" ht="28.5" customHeight="1" thickBot="1" x14ac:dyDescent="0.3">
      <c r="A36" s="141"/>
      <c r="B36" s="150" t="s">
        <v>21</v>
      </c>
      <c r="C36" s="146"/>
      <c r="D36" s="122">
        <f>D33+C34</f>
        <v>2000</v>
      </c>
      <c r="E36" s="141"/>
      <c r="F36" s="141" t="s">
        <v>22</v>
      </c>
      <c r="G36" s="143"/>
      <c r="H36" s="123">
        <f>H33+G34</f>
        <v>1356</v>
      </c>
    </row>
    <row r="37" spans="1:13" ht="21.75" customHeight="1" thickBot="1" x14ac:dyDescent="0.3">
      <c r="A37" s="124"/>
      <c r="B37" s="124" t="s">
        <v>23</v>
      </c>
      <c r="C37" s="125"/>
      <c r="D37" s="122">
        <f>D25+D36</f>
        <v>2637.23</v>
      </c>
      <c r="E37" s="124"/>
      <c r="F37" s="124"/>
      <c r="G37" s="122"/>
      <c r="H37" s="126"/>
    </row>
    <row r="38" spans="1:13" ht="30" customHeight="1" thickBot="1" x14ac:dyDescent="0.35">
      <c r="A38" s="127"/>
      <c r="B38" s="129"/>
      <c r="C38" s="128"/>
      <c r="D38" s="71"/>
      <c r="E38" s="36"/>
      <c r="F38" s="150" t="s">
        <v>87</v>
      </c>
      <c r="G38" s="70"/>
      <c r="H38" s="71">
        <f>D37-H36</f>
        <v>1281.23</v>
      </c>
      <c r="J38" s="130"/>
      <c r="L38" s="132"/>
      <c r="M38" s="131"/>
    </row>
    <row r="39" spans="1:13" ht="15.6" x14ac:dyDescent="0.25">
      <c r="A39" s="9"/>
    </row>
    <row r="40" spans="1:13" ht="15.6" x14ac:dyDescent="0.25">
      <c r="A40" s="57" t="s">
        <v>103</v>
      </c>
    </row>
    <row r="41" spans="1:13" hidden="1" x14ac:dyDescent="0.25">
      <c r="A41" s="40"/>
    </row>
    <row r="42" spans="1:13" hidden="1" x14ac:dyDescent="0.25">
      <c r="A42" s="40"/>
    </row>
    <row r="43" spans="1:13" hidden="1" x14ac:dyDescent="0.25">
      <c r="A43" s="40"/>
    </row>
    <row r="44" spans="1:13" hidden="1" x14ac:dyDescent="0.25">
      <c r="A44" s="1"/>
    </row>
    <row r="45" spans="1:13" ht="15.6" hidden="1" x14ac:dyDescent="0.25">
      <c r="C45" s="84" t="s">
        <v>25</v>
      </c>
    </row>
    <row r="46" spans="1:13" ht="15.6" hidden="1" x14ac:dyDescent="0.25">
      <c r="C46" s="86"/>
    </row>
    <row r="47" spans="1:13" ht="15.6" hidden="1" x14ac:dyDescent="0.25">
      <c r="C47" s="84" t="s">
        <v>26</v>
      </c>
    </row>
    <row r="48" spans="1:13" ht="15" hidden="1" customHeight="1" x14ac:dyDescent="0.25">
      <c r="A48" s="8"/>
    </row>
    <row r="49" spans="1:10" ht="15" hidden="1" customHeight="1" x14ac:dyDescent="0.25">
      <c r="A49" s="151" t="s">
        <v>11</v>
      </c>
      <c r="B49" s="148"/>
      <c r="C49" s="72"/>
      <c r="D49" s="72"/>
      <c r="E49" s="264" t="s">
        <v>12</v>
      </c>
      <c r="F49" s="265"/>
      <c r="G49" s="265"/>
      <c r="H49" s="266"/>
      <c r="I49" s="43"/>
      <c r="J49" s="43"/>
    </row>
    <row r="50" spans="1:10" ht="16.2" hidden="1" thickBot="1" x14ac:dyDescent="0.3">
      <c r="A50" s="152"/>
      <c r="B50" s="149"/>
      <c r="C50" s="73"/>
      <c r="D50" s="73"/>
      <c r="E50" s="267"/>
      <c r="F50" s="268"/>
      <c r="G50" s="268"/>
      <c r="H50" s="269"/>
      <c r="I50" s="43"/>
      <c r="J50" s="43"/>
    </row>
    <row r="51" spans="1:10" ht="23.25" hidden="1" customHeight="1" x14ac:dyDescent="0.25">
      <c r="A51" s="227" t="s">
        <v>27</v>
      </c>
      <c r="B51" s="158" t="s">
        <v>28</v>
      </c>
      <c r="C51" s="229" t="s">
        <v>29</v>
      </c>
      <c r="D51" s="74" t="s">
        <v>30</v>
      </c>
      <c r="E51" s="157" t="s">
        <v>27</v>
      </c>
      <c r="F51" s="158" t="s">
        <v>31</v>
      </c>
      <c r="G51" s="270" t="s">
        <v>29</v>
      </c>
      <c r="H51" s="271" t="s">
        <v>30</v>
      </c>
    </row>
    <row r="52" spans="1:10" ht="21" hidden="1" customHeight="1" x14ac:dyDescent="0.25">
      <c r="A52" s="228"/>
      <c r="B52" s="150" t="s">
        <v>32</v>
      </c>
      <c r="C52" s="230"/>
      <c r="D52" s="75"/>
      <c r="E52" s="152"/>
      <c r="F52" s="150" t="s">
        <v>32</v>
      </c>
      <c r="G52" s="230"/>
      <c r="H52" s="228"/>
    </row>
    <row r="53" spans="1:10" hidden="1" x14ac:dyDescent="0.25">
      <c r="A53" s="241" t="s">
        <v>13</v>
      </c>
      <c r="B53" s="241" t="s">
        <v>33</v>
      </c>
      <c r="C53" s="223"/>
      <c r="D53" s="262">
        <v>636.29999999999995</v>
      </c>
      <c r="E53" s="47" t="s">
        <v>34</v>
      </c>
      <c r="F53" s="241" t="s">
        <v>35</v>
      </c>
      <c r="G53" s="223">
        <v>963</v>
      </c>
      <c r="H53" s="241"/>
    </row>
    <row r="54" spans="1:10" ht="9" hidden="1" customHeight="1" x14ac:dyDescent="0.25">
      <c r="A54" s="242"/>
      <c r="B54" s="242"/>
      <c r="C54" s="224"/>
      <c r="D54" s="263"/>
      <c r="E54" s="48"/>
      <c r="F54" s="242"/>
      <c r="G54" s="224"/>
      <c r="H54" s="242"/>
    </row>
    <row r="55" spans="1:10" ht="15" hidden="1" customHeight="1" x14ac:dyDescent="0.25">
      <c r="A55" s="147" t="s">
        <v>34</v>
      </c>
      <c r="B55" s="32" t="s">
        <v>36</v>
      </c>
      <c r="C55" s="69">
        <v>3000</v>
      </c>
      <c r="D55" s="76"/>
      <c r="E55" s="50"/>
      <c r="F55" s="147" t="s">
        <v>37</v>
      </c>
      <c r="G55" s="69">
        <v>708</v>
      </c>
      <c r="H55" s="32"/>
    </row>
    <row r="56" spans="1:10" ht="16.2" hidden="1" thickBot="1" x14ac:dyDescent="0.3">
      <c r="A56" s="147"/>
      <c r="B56" s="32"/>
      <c r="C56" s="87"/>
      <c r="D56" s="77"/>
      <c r="E56" s="50"/>
      <c r="F56" s="147"/>
      <c r="G56" s="69"/>
      <c r="H56" s="150"/>
    </row>
    <row r="57" spans="1:10" ht="15" hidden="1" customHeight="1" x14ac:dyDescent="0.25">
      <c r="A57" s="147" t="s">
        <v>19</v>
      </c>
      <c r="B57" s="150" t="s">
        <v>38</v>
      </c>
      <c r="C57" s="78"/>
      <c r="D57" s="78">
        <f>+C55</f>
        <v>3000</v>
      </c>
      <c r="E57" s="154"/>
      <c r="F57" s="141" t="s">
        <v>39</v>
      </c>
      <c r="G57" s="71"/>
      <c r="H57" s="150">
        <f>SUM(G53:G55)</f>
        <v>1671</v>
      </c>
    </row>
    <row r="58" spans="1:10" ht="16.2" hidden="1" thickBot="1" x14ac:dyDescent="0.3">
      <c r="A58" s="147"/>
      <c r="B58" s="150" t="s">
        <v>18</v>
      </c>
      <c r="C58" s="78">
        <v>0</v>
      </c>
      <c r="D58" s="78">
        <v>0</v>
      </c>
      <c r="E58" s="154"/>
      <c r="F58" s="141" t="s">
        <v>40</v>
      </c>
      <c r="G58" s="71"/>
      <c r="H58" s="150">
        <v>1402.77</v>
      </c>
    </row>
    <row r="59" spans="1:10" ht="15.75" hidden="1" customHeight="1" x14ac:dyDescent="0.25">
      <c r="A59" s="260"/>
      <c r="B59" s="233" t="s">
        <v>41</v>
      </c>
      <c r="C59" s="239"/>
      <c r="D59" s="239">
        <f>+D53+D57</f>
        <v>3636.3</v>
      </c>
      <c r="E59" s="233"/>
      <c r="F59" s="140" t="s">
        <v>42</v>
      </c>
      <c r="G59" s="71"/>
      <c r="H59" s="150"/>
    </row>
    <row r="60" spans="1:10" ht="22.5" hidden="1" customHeight="1" x14ac:dyDescent="0.25">
      <c r="A60" s="261"/>
      <c r="B60" s="234"/>
      <c r="C60" s="240"/>
      <c r="D60" s="240"/>
      <c r="E60" s="234"/>
      <c r="F60" s="141" t="s">
        <v>43</v>
      </c>
      <c r="G60" s="71"/>
      <c r="H60" s="39">
        <f>SUM(G59:G60)</f>
        <v>0</v>
      </c>
    </row>
    <row r="61" spans="1:10" ht="35.25" hidden="1" customHeight="1" x14ac:dyDescent="0.25">
      <c r="A61" s="227"/>
      <c r="B61" s="227" t="s">
        <v>44</v>
      </c>
      <c r="C61" s="142"/>
      <c r="D61" s="79"/>
      <c r="E61" s="151"/>
      <c r="F61" s="156" t="s">
        <v>45</v>
      </c>
      <c r="G61" s="229" t="s">
        <v>46</v>
      </c>
      <c r="H61" s="227"/>
    </row>
    <row r="62" spans="1:10" ht="16.2" hidden="1" thickBot="1" x14ac:dyDescent="0.3">
      <c r="A62" s="228"/>
      <c r="B62" s="228"/>
      <c r="C62" s="143"/>
      <c r="D62" s="71"/>
      <c r="E62" s="152"/>
      <c r="F62" s="141" t="s">
        <v>24</v>
      </c>
      <c r="G62" s="230"/>
      <c r="H62" s="228"/>
    </row>
    <row r="63" spans="1:10" ht="16.2" hidden="1" thickBot="1" x14ac:dyDescent="0.3">
      <c r="A63" s="145"/>
      <c r="B63" s="150" t="s">
        <v>47</v>
      </c>
      <c r="C63" s="256">
        <f>+D59</f>
        <v>3636.3</v>
      </c>
      <c r="D63" s="257"/>
      <c r="E63" s="154"/>
      <c r="F63" s="144" t="s">
        <v>48</v>
      </c>
      <c r="G63" s="70"/>
      <c r="H63" s="33">
        <f>+C63-H57-H58</f>
        <v>562.5300000000002</v>
      </c>
      <c r="I63" s="55"/>
    </row>
    <row r="64" spans="1:10" ht="31.8" hidden="1" thickBot="1" x14ac:dyDescent="0.3">
      <c r="A64" s="258"/>
      <c r="B64" s="259"/>
      <c r="C64" s="259"/>
      <c r="D64" s="257"/>
      <c r="E64" s="154"/>
      <c r="F64" s="144" t="s">
        <v>49</v>
      </c>
      <c r="G64" s="70"/>
      <c r="H64" s="150"/>
    </row>
    <row r="65" spans="1:10" hidden="1" x14ac:dyDescent="0.25">
      <c r="A65" s="56"/>
      <c r="B65" s="56"/>
      <c r="C65" s="80"/>
      <c r="D65" s="80"/>
      <c r="E65" s="56"/>
      <c r="F65" s="56"/>
      <c r="G65" s="80"/>
      <c r="H65" s="56"/>
      <c r="I65" s="56"/>
      <c r="J65" s="56"/>
    </row>
    <row r="66" spans="1:10" ht="15.6" hidden="1" x14ac:dyDescent="0.25">
      <c r="A66" s="57" t="s">
        <v>50</v>
      </c>
    </row>
    <row r="67" spans="1:10" ht="15.6" hidden="1" x14ac:dyDescent="0.25">
      <c r="A67" s="8"/>
    </row>
    <row r="68" spans="1:10" ht="15.6" hidden="1" x14ac:dyDescent="0.25">
      <c r="A68" s="57" t="s">
        <v>51</v>
      </c>
    </row>
    <row r="69" spans="1:10" ht="15.6" hidden="1" x14ac:dyDescent="0.25">
      <c r="A69" s="57"/>
    </row>
    <row r="70" spans="1:10" hidden="1" x14ac:dyDescent="0.25">
      <c r="A70" s="241" t="s">
        <v>27</v>
      </c>
      <c r="B70" s="241" t="s">
        <v>14</v>
      </c>
      <c r="C70" s="223" t="s">
        <v>18</v>
      </c>
      <c r="D70" s="229" t="s">
        <v>30</v>
      </c>
    </row>
    <row r="71" spans="1:10" ht="15.6" hidden="1" thickBot="1" x14ac:dyDescent="0.3">
      <c r="A71" s="242"/>
      <c r="B71" s="242"/>
      <c r="C71" s="224"/>
      <c r="D71" s="230"/>
    </row>
    <row r="72" spans="1:10" ht="23.25" hidden="1" customHeight="1" x14ac:dyDescent="0.25">
      <c r="A72" s="249" t="s">
        <v>52</v>
      </c>
      <c r="B72" s="251">
        <v>59920.87</v>
      </c>
      <c r="C72" s="223">
        <v>3355.57</v>
      </c>
      <c r="D72" s="229" t="s">
        <v>53</v>
      </c>
    </row>
    <row r="73" spans="1:10" ht="15.6" hidden="1" thickBot="1" x14ac:dyDescent="0.3">
      <c r="A73" s="250"/>
      <c r="B73" s="228"/>
      <c r="C73" s="224"/>
      <c r="D73" s="230"/>
    </row>
    <row r="74" spans="1:10" ht="15.6" hidden="1" x14ac:dyDescent="0.25">
      <c r="A74" s="57"/>
    </row>
    <row r="75" spans="1:10" ht="15.6" hidden="1" x14ac:dyDescent="0.25">
      <c r="A75" s="57"/>
    </row>
    <row r="76" spans="1:10" ht="15.6" hidden="1" x14ac:dyDescent="0.25">
      <c r="A76" s="57" t="s">
        <v>54</v>
      </c>
    </row>
    <row r="77" spans="1:10" ht="15.6" hidden="1" x14ac:dyDescent="0.25">
      <c r="A77" s="57" t="s">
        <v>55</v>
      </c>
    </row>
    <row r="78" spans="1:10" ht="15.6" hidden="1" x14ac:dyDescent="0.25">
      <c r="A78" s="57"/>
    </row>
    <row r="79" spans="1:10" hidden="1" x14ac:dyDescent="0.25">
      <c r="A79" s="252" t="s">
        <v>11</v>
      </c>
      <c r="B79" s="244"/>
      <c r="C79" s="244"/>
      <c r="D79" s="253"/>
      <c r="E79" s="243" t="s">
        <v>12</v>
      </c>
      <c r="F79" s="244"/>
      <c r="G79" s="245"/>
    </row>
    <row r="80" spans="1:10" ht="15.6" hidden="1" thickBot="1" x14ac:dyDescent="0.3">
      <c r="A80" s="254"/>
      <c r="B80" s="247"/>
      <c r="C80" s="247"/>
      <c r="D80" s="255"/>
      <c r="E80" s="246"/>
      <c r="F80" s="247"/>
      <c r="G80" s="248"/>
    </row>
    <row r="81" spans="1:7" ht="15.6" hidden="1" x14ac:dyDescent="0.25">
      <c r="A81" s="156" t="s">
        <v>28</v>
      </c>
      <c r="B81" s="227" t="s">
        <v>29</v>
      </c>
      <c r="C81" s="229" t="s">
        <v>30</v>
      </c>
      <c r="D81" s="229" t="s">
        <v>27</v>
      </c>
      <c r="E81" s="158" t="s">
        <v>31</v>
      </c>
      <c r="F81" s="227" t="s">
        <v>29</v>
      </c>
      <c r="G81" s="229" t="s">
        <v>30</v>
      </c>
    </row>
    <row r="82" spans="1:7" ht="16.2" hidden="1" thickBot="1" x14ac:dyDescent="0.3">
      <c r="A82" s="141" t="s">
        <v>32</v>
      </c>
      <c r="B82" s="228"/>
      <c r="C82" s="230"/>
      <c r="D82" s="230"/>
      <c r="E82" s="150" t="s">
        <v>32</v>
      </c>
      <c r="F82" s="228"/>
      <c r="G82" s="230"/>
    </row>
    <row r="83" spans="1:7" hidden="1" x14ac:dyDescent="0.25">
      <c r="A83" s="58" t="s">
        <v>56</v>
      </c>
      <c r="B83" s="241"/>
      <c r="C83" s="229">
        <v>264170.28999999998</v>
      </c>
      <c r="D83" s="223"/>
      <c r="E83" s="241"/>
      <c r="F83" s="241"/>
      <c r="G83" s="223"/>
    </row>
    <row r="84" spans="1:7" ht="15.6" hidden="1" thickBot="1" x14ac:dyDescent="0.3">
      <c r="A84" s="147" t="s">
        <v>57</v>
      </c>
      <c r="B84" s="242"/>
      <c r="C84" s="230"/>
      <c r="D84" s="224"/>
      <c r="E84" s="242"/>
      <c r="F84" s="242"/>
      <c r="G84" s="224"/>
    </row>
    <row r="85" spans="1:7" ht="16.2" hidden="1" thickBot="1" x14ac:dyDescent="0.3">
      <c r="A85" s="147"/>
      <c r="B85" s="32"/>
      <c r="C85" s="71"/>
      <c r="D85" s="69"/>
      <c r="E85" s="32"/>
      <c r="F85" s="32"/>
      <c r="G85" s="69"/>
    </row>
    <row r="86" spans="1:7" ht="16.2" hidden="1" thickBot="1" x14ac:dyDescent="0.3">
      <c r="A86" s="141" t="s">
        <v>38</v>
      </c>
      <c r="B86" s="51">
        <v>0</v>
      </c>
      <c r="C86" s="71"/>
      <c r="D86" s="71"/>
      <c r="E86" s="150" t="s">
        <v>39</v>
      </c>
      <c r="F86" s="51">
        <v>0</v>
      </c>
      <c r="G86" s="71"/>
    </row>
    <row r="87" spans="1:7" ht="31.8" hidden="1" thickBot="1" x14ac:dyDescent="0.3">
      <c r="A87" s="141" t="s">
        <v>18</v>
      </c>
      <c r="B87" s="37">
        <v>5645.59</v>
      </c>
      <c r="C87" s="71">
        <f>SUM(B86:B87)</f>
        <v>5645.59</v>
      </c>
      <c r="D87" s="71"/>
      <c r="E87" s="150" t="s">
        <v>40</v>
      </c>
      <c r="F87" s="51">
        <v>0</v>
      </c>
      <c r="G87" s="71"/>
    </row>
    <row r="88" spans="1:7" ht="24.75" hidden="1" customHeight="1" x14ac:dyDescent="0.25">
      <c r="A88" s="227" t="s">
        <v>41</v>
      </c>
      <c r="B88" s="158">
        <v>0</v>
      </c>
      <c r="C88" s="229">
        <f>SUM(B88:B89)</f>
        <v>5645.59</v>
      </c>
      <c r="D88" s="229"/>
      <c r="E88" s="227" t="s">
        <v>58</v>
      </c>
      <c r="F88" s="237">
        <v>0</v>
      </c>
      <c r="G88" s="239">
        <f>SUM(F86:F89)</f>
        <v>0</v>
      </c>
    </row>
    <row r="89" spans="1:7" ht="16.2" hidden="1" thickBot="1" x14ac:dyDescent="0.3">
      <c r="A89" s="228"/>
      <c r="B89" s="37">
        <v>5645.59</v>
      </c>
      <c r="C89" s="230"/>
      <c r="D89" s="230"/>
      <c r="E89" s="228"/>
      <c r="F89" s="238"/>
      <c r="G89" s="240"/>
    </row>
    <row r="90" spans="1:7" ht="61.5" hidden="1" customHeight="1" x14ac:dyDescent="0.25">
      <c r="A90" s="227"/>
      <c r="B90" s="227"/>
      <c r="C90" s="229"/>
      <c r="D90" s="229"/>
      <c r="E90" s="158" t="s">
        <v>59</v>
      </c>
      <c r="F90" s="227"/>
      <c r="G90" s="229"/>
    </row>
    <row r="91" spans="1:7" ht="18.75" hidden="1" customHeight="1" x14ac:dyDescent="0.25">
      <c r="A91" s="228"/>
      <c r="B91" s="228"/>
      <c r="C91" s="230"/>
      <c r="D91" s="230"/>
      <c r="E91" s="150" t="s">
        <v>24</v>
      </c>
      <c r="F91" s="228"/>
      <c r="G91" s="230"/>
    </row>
    <row r="92" spans="1:7" ht="36.75" hidden="1" customHeight="1" x14ac:dyDescent="0.25">
      <c r="A92" s="227" t="s">
        <v>60</v>
      </c>
      <c r="B92" s="227"/>
      <c r="C92" s="229"/>
      <c r="D92" s="231"/>
      <c r="E92" s="233" t="s">
        <v>48</v>
      </c>
      <c r="F92" s="235"/>
      <c r="G92" s="223">
        <f>SUM(C83,C88)</f>
        <v>269815.88</v>
      </c>
    </row>
    <row r="93" spans="1:7" ht="15.6" hidden="1" thickBot="1" x14ac:dyDescent="0.3">
      <c r="A93" s="228"/>
      <c r="B93" s="228"/>
      <c r="C93" s="230"/>
      <c r="D93" s="232"/>
      <c r="E93" s="234"/>
      <c r="F93" s="236"/>
      <c r="G93" s="224"/>
    </row>
    <row r="94" spans="1:7" ht="15.6" hidden="1" x14ac:dyDescent="0.25">
      <c r="A94" s="43"/>
      <c r="B94" s="43"/>
      <c r="C94" s="90"/>
      <c r="D94" s="81"/>
      <c r="E94" s="60"/>
      <c r="F94" s="59"/>
      <c r="G94" s="80"/>
    </row>
    <row r="95" spans="1:7" ht="15.6" hidden="1" x14ac:dyDescent="0.25">
      <c r="A95" s="43"/>
      <c r="B95" s="43"/>
      <c r="C95" s="90"/>
      <c r="D95" s="81"/>
      <c r="E95" s="60"/>
      <c r="F95" s="59"/>
      <c r="G95" s="80"/>
    </row>
    <row r="96" spans="1:7" ht="15.6" hidden="1" x14ac:dyDescent="0.25">
      <c r="A96" s="43"/>
      <c r="B96" s="43"/>
      <c r="C96" s="90"/>
      <c r="D96" s="81"/>
      <c r="E96" s="60"/>
      <c r="F96" s="59"/>
      <c r="G96" s="80"/>
    </row>
    <row r="97" spans="1:7" ht="15.6" hidden="1" x14ac:dyDescent="0.25">
      <c r="A97" s="43"/>
      <c r="B97" s="43"/>
      <c r="C97" s="90"/>
      <c r="D97" s="81"/>
      <c r="E97" s="60"/>
      <c r="F97" s="59"/>
      <c r="G97" s="80"/>
    </row>
    <row r="98" spans="1:7" ht="15.6" hidden="1" x14ac:dyDescent="0.25">
      <c r="A98" s="43"/>
      <c r="B98" s="43"/>
      <c r="C98" s="90"/>
      <c r="D98" s="81"/>
      <c r="E98" s="60"/>
      <c r="F98" s="59"/>
      <c r="G98" s="80"/>
    </row>
    <row r="99" spans="1:7" ht="15.6" hidden="1" x14ac:dyDescent="0.25">
      <c r="A99" s="43"/>
      <c r="B99" s="43"/>
      <c r="C99" s="90"/>
      <c r="D99" s="81"/>
      <c r="E99" s="60"/>
      <c r="F99" s="59"/>
      <c r="G99" s="80"/>
    </row>
    <row r="100" spans="1:7" ht="15.6" hidden="1" x14ac:dyDescent="0.25">
      <c r="A100" s="43"/>
      <c r="B100" s="43"/>
      <c r="C100" s="90"/>
      <c r="D100" s="81"/>
      <c r="E100" s="60"/>
      <c r="F100" s="59"/>
      <c r="G100" s="80"/>
    </row>
    <row r="101" spans="1:7" ht="15.6" hidden="1" x14ac:dyDescent="0.25">
      <c r="A101" s="43"/>
      <c r="B101" s="43"/>
      <c r="C101" s="90"/>
      <c r="D101" s="81"/>
      <c r="E101" s="60"/>
      <c r="F101" s="59"/>
      <c r="G101" s="80"/>
    </row>
    <row r="102" spans="1:7" ht="15.6" hidden="1" x14ac:dyDescent="0.25">
      <c r="A102" s="43"/>
      <c r="B102" s="43"/>
      <c r="C102" s="90"/>
      <c r="D102" s="81"/>
      <c r="E102" s="60"/>
      <c r="F102" s="59"/>
      <c r="G102" s="80"/>
    </row>
    <row r="103" spans="1:7" ht="15.6" hidden="1" x14ac:dyDescent="0.25">
      <c r="A103" s="43"/>
      <c r="B103" s="43"/>
      <c r="C103" s="90"/>
      <c r="D103" s="81"/>
      <c r="E103" s="60"/>
      <c r="F103" s="59"/>
      <c r="G103" s="80"/>
    </row>
    <row r="104" spans="1:7" ht="15.6" hidden="1" x14ac:dyDescent="0.25">
      <c r="A104" s="43"/>
      <c r="B104" s="43"/>
      <c r="C104" s="90"/>
      <c r="D104" s="81"/>
      <c r="E104" s="60"/>
      <c r="F104" s="59"/>
      <c r="G104" s="80"/>
    </row>
    <row r="105" spans="1:7" ht="15.6" hidden="1" x14ac:dyDescent="0.25">
      <c r="A105" s="9"/>
    </row>
    <row r="106" spans="1:7" ht="15.6" hidden="1" x14ac:dyDescent="0.25">
      <c r="A106" s="57" t="s">
        <v>61</v>
      </c>
    </row>
    <row r="107" spans="1:7" ht="16.2" hidden="1" thickBot="1" x14ac:dyDescent="0.3">
      <c r="A107" s="61"/>
      <c r="B107" s="153" t="s">
        <v>62</v>
      </c>
      <c r="C107" s="91" t="s">
        <v>63</v>
      </c>
    </row>
    <row r="108" spans="1:7" ht="16.2" hidden="1" thickBot="1" x14ac:dyDescent="0.3">
      <c r="A108" s="147" t="s">
        <v>64</v>
      </c>
      <c r="B108" s="63">
        <v>87019.14</v>
      </c>
      <c r="C108" s="92">
        <v>19588.099999999999</v>
      </c>
    </row>
    <row r="109" spans="1:7" ht="16.2" hidden="1" thickBot="1" x14ac:dyDescent="0.3">
      <c r="A109" s="147" t="s">
        <v>65</v>
      </c>
      <c r="B109" s="155">
        <v>636.29999999999995</v>
      </c>
      <c r="C109" s="92">
        <v>562.53</v>
      </c>
    </row>
    <row r="110" spans="1:7" ht="16.2" hidden="1" thickBot="1" x14ac:dyDescent="0.3">
      <c r="A110" s="147" t="s">
        <v>66</v>
      </c>
      <c r="B110" s="63">
        <v>63276.44</v>
      </c>
      <c r="C110" s="93">
        <v>63276.44</v>
      </c>
    </row>
    <row r="111" spans="1:7" ht="30.6" hidden="1" thickBot="1" x14ac:dyDescent="0.3">
      <c r="A111" s="147" t="s">
        <v>67</v>
      </c>
      <c r="B111" s="63">
        <v>264170.28999999998</v>
      </c>
      <c r="C111" s="92">
        <v>269815.88</v>
      </c>
    </row>
    <row r="112" spans="1:7" ht="16.2" hidden="1" thickBot="1" x14ac:dyDescent="0.3">
      <c r="A112" s="147" t="s">
        <v>68</v>
      </c>
      <c r="B112" s="63">
        <f>SUM(B108:B111)</f>
        <v>415102.17</v>
      </c>
      <c r="C112" s="93">
        <f>SUM(C108:C111)</f>
        <v>353242.95</v>
      </c>
    </row>
    <row r="113" spans="1:4" ht="16.2" hidden="1" thickBot="1" x14ac:dyDescent="0.3">
      <c r="A113" s="147" t="s">
        <v>69</v>
      </c>
      <c r="B113" s="63">
        <v>28794.9</v>
      </c>
      <c r="C113" s="93"/>
    </row>
    <row r="114" spans="1:4" hidden="1" x14ac:dyDescent="0.25">
      <c r="D114" s="82"/>
    </row>
    <row r="115" spans="1:4" x14ac:dyDescent="0.25">
      <c r="A115" s="2" t="s">
        <v>266</v>
      </c>
      <c r="D115" s="82"/>
    </row>
    <row r="116" spans="1:4" x14ac:dyDescent="0.25">
      <c r="A116" s="2" t="s">
        <v>267</v>
      </c>
      <c r="D116" s="82"/>
    </row>
    <row r="117" spans="1:4" x14ac:dyDescent="0.25">
      <c r="D117" s="82"/>
    </row>
    <row r="118" spans="1:4" x14ac:dyDescent="0.25">
      <c r="A118" s="1" t="s">
        <v>71</v>
      </c>
    </row>
    <row r="119" spans="1:4" x14ac:dyDescent="0.25">
      <c r="A119" s="1" t="s">
        <v>104</v>
      </c>
    </row>
    <row r="120" spans="1:4" x14ac:dyDescent="0.25">
      <c r="A120" s="2" t="s">
        <v>105</v>
      </c>
    </row>
  </sheetData>
  <mergeCells count="72">
    <mergeCell ref="A23:D24"/>
    <mergeCell ref="E23:H24"/>
    <mergeCell ref="A34:A35"/>
    <mergeCell ref="B34:B35"/>
    <mergeCell ref="C34:C35"/>
    <mergeCell ref="E34:E35"/>
    <mergeCell ref="F34:F35"/>
    <mergeCell ref="G34:G35"/>
    <mergeCell ref="H34:H35"/>
    <mergeCell ref="E49:H50"/>
    <mergeCell ref="A51:A52"/>
    <mergeCell ref="C51:C52"/>
    <mergeCell ref="G51:G52"/>
    <mergeCell ref="H51:H52"/>
    <mergeCell ref="G53:G54"/>
    <mergeCell ref="H53:H54"/>
    <mergeCell ref="A59:A60"/>
    <mergeCell ref="B59:B60"/>
    <mergeCell ref="C59:C60"/>
    <mergeCell ref="D59:D60"/>
    <mergeCell ref="E59:E60"/>
    <mergeCell ref="A53:A54"/>
    <mergeCell ref="B53:B54"/>
    <mergeCell ref="C53:C54"/>
    <mergeCell ref="D53:D54"/>
    <mergeCell ref="F53:F54"/>
    <mergeCell ref="H61:H62"/>
    <mergeCell ref="C63:D63"/>
    <mergeCell ref="A70:A71"/>
    <mergeCell ref="B70:B71"/>
    <mergeCell ref="C70:C71"/>
    <mergeCell ref="D70:D71"/>
    <mergeCell ref="A64:D64"/>
    <mergeCell ref="A61:A62"/>
    <mergeCell ref="B61:B62"/>
    <mergeCell ref="G61:G62"/>
    <mergeCell ref="A72:A73"/>
    <mergeCell ref="B72:B73"/>
    <mergeCell ref="C72:C73"/>
    <mergeCell ref="D72:D73"/>
    <mergeCell ref="G83:G84"/>
    <mergeCell ref="A79:D80"/>
    <mergeCell ref="E79:G80"/>
    <mergeCell ref="B81:B82"/>
    <mergeCell ref="C81:C82"/>
    <mergeCell ref="D81:D82"/>
    <mergeCell ref="F81:F82"/>
    <mergeCell ref="G81:G82"/>
    <mergeCell ref="B83:B84"/>
    <mergeCell ref="C83:C84"/>
    <mergeCell ref="D83:D84"/>
    <mergeCell ref="E83:E84"/>
    <mergeCell ref="F83:F84"/>
    <mergeCell ref="G90:G91"/>
    <mergeCell ref="A88:A89"/>
    <mergeCell ref="C88:C89"/>
    <mergeCell ref="D88:D89"/>
    <mergeCell ref="E88:E89"/>
    <mergeCell ref="F88:F89"/>
    <mergeCell ref="G88:G89"/>
    <mergeCell ref="A90:A91"/>
    <mergeCell ref="B90:B91"/>
    <mergeCell ref="C90:C91"/>
    <mergeCell ref="D90:D91"/>
    <mergeCell ref="F90:F91"/>
    <mergeCell ref="G92:G93"/>
    <mergeCell ref="A92:A93"/>
    <mergeCell ref="B92:B93"/>
    <mergeCell ref="C92:C93"/>
    <mergeCell ref="D92:D93"/>
    <mergeCell ref="E92:E93"/>
    <mergeCell ref="F92:F9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106F1-872C-42DF-B765-D5ED12F04341}">
  <dimension ref="A1:H50"/>
  <sheetViews>
    <sheetView topLeftCell="A29" zoomScale="80" zoomScaleNormal="80" workbookViewId="0">
      <selection activeCell="C49" sqref="C49"/>
    </sheetView>
  </sheetViews>
  <sheetFormatPr defaultRowHeight="14.4" x14ac:dyDescent="0.3"/>
  <cols>
    <col min="1" max="1" width="13.44140625" customWidth="1"/>
    <col min="2" max="2" width="16.21875" customWidth="1"/>
    <col min="3" max="3" width="15.109375" customWidth="1"/>
    <col min="4" max="4" width="14.109375" customWidth="1"/>
    <col min="5" max="5" width="14.21875" customWidth="1"/>
    <col min="6" max="6" width="17.77734375" customWidth="1"/>
    <col min="7" max="7" width="14.5546875" customWidth="1"/>
    <col min="8" max="8" width="13.88671875" bestFit="1" customWidth="1"/>
  </cols>
  <sheetData>
    <row r="1" spans="1:8" ht="15.6" x14ac:dyDescent="0.3">
      <c r="A1" s="2"/>
      <c r="B1" s="2"/>
      <c r="C1" s="65"/>
      <c r="D1" s="65"/>
      <c r="E1" s="2"/>
      <c r="F1" s="2"/>
      <c r="G1" s="65"/>
      <c r="H1" s="2"/>
    </row>
    <row r="2" spans="1:8" ht="15.6" x14ac:dyDescent="0.3">
      <c r="A2" s="1" t="s">
        <v>0</v>
      </c>
      <c r="B2" s="2"/>
      <c r="C2" s="65"/>
      <c r="D2" s="65"/>
      <c r="E2" s="2"/>
      <c r="F2" s="2"/>
      <c r="G2" s="65"/>
      <c r="H2" s="2"/>
    </row>
    <row r="3" spans="1:8" ht="15.6" x14ac:dyDescent="0.3">
      <c r="A3" s="2"/>
      <c r="B3" s="3" t="s">
        <v>1</v>
      </c>
      <c r="C3" s="65"/>
      <c r="D3" s="65"/>
      <c r="E3" s="2"/>
      <c r="F3" s="2"/>
      <c r="G3" s="65"/>
      <c r="H3" s="2"/>
    </row>
    <row r="4" spans="1:8" ht="15.6" x14ac:dyDescent="0.3">
      <c r="A4" s="2"/>
      <c r="B4" s="3"/>
      <c r="C4" s="65"/>
      <c r="D4" s="65"/>
      <c r="E4" s="2"/>
      <c r="F4" s="2"/>
      <c r="G4" s="65"/>
      <c r="H4" s="2"/>
    </row>
    <row r="5" spans="1:8" ht="15.6" x14ac:dyDescent="0.3">
      <c r="A5" s="2"/>
      <c r="B5" s="3" t="s">
        <v>2</v>
      </c>
      <c r="C5" s="65"/>
      <c r="D5" s="65"/>
      <c r="E5" s="2"/>
      <c r="F5" s="2"/>
      <c r="G5" s="65"/>
      <c r="H5" s="2"/>
    </row>
    <row r="6" spans="1:8" ht="15.6" x14ac:dyDescent="0.3">
      <c r="A6" s="2"/>
      <c r="B6" s="4"/>
      <c r="C6" s="65"/>
      <c r="D6" s="65"/>
      <c r="E6" s="2"/>
      <c r="F6" s="2"/>
      <c r="G6" s="65"/>
      <c r="H6" s="2"/>
    </row>
    <row r="7" spans="1:8" ht="15.6" x14ac:dyDescent="0.3">
      <c r="A7" s="2"/>
      <c r="B7" s="4" t="s">
        <v>3</v>
      </c>
      <c r="C7" s="65"/>
      <c r="D7" s="65"/>
      <c r="E7" s="2"/>
      <c r="F7" s="2"/>
      <c r="G7" s="65"/>
      <c r="H7" s="2"/>
    </row>
    <row r="8" spans="1:8" ht="15.6" x14ac:dyDescent="0.3">
      <c r="A8" s="2"/>
      <c r="B8" s="4"/>
      <c r="C8" s="65"/>
      <c r="D8" s="65"/>
      <c r="E8" s="2"/>
      <c r="F8" s="2"/>
      <c r="G8" s="65"/>
      <c r="H8" s="2"/>
    </row>
    <row r="9" spans="1:8" ht="15.6" x14ac:dyDescent="0.3">
      <c r="A9" s="2"/>
      <c r="B9" s="4" t="s">
        <v>4</v>
      </c>
      <c r="C9" s="65"/>
      <c r="D9" s="65"/>
      <c r="E9" s="2"/>
      <c r="F9" s="2"/>
      <c r="G9" s="65"/>
      <c r="H9" s="2"/>
    </row>
    <row r="10" spans="1:8" ht="15.6" x14ac:dyDescent="0.3">
      <c r="A10" s="3"/>
      <c r="B10" s="2"/>
      <c r="C10" s="65"/>
      <c r="D10" s="65"/>
      <c r="E10" s="2"/>
      <c r="F10" s="2"/>
      <c r="G10" s="65"/>
      <c r="H10" s="2"/>
    </row>
    <row r="11" spans="1:8" ht="15.6" x14ac:dyDescent="0.3">
      <c r="A11" s="4" t="s">
        <v>5</v>
      </c>
      <c r="B11" s="2"/>
      <c r="C11" s="65"/>
      <c r="D11" s="65"/>
      <c r="E11" s="2"/>
      <c r="F11" s="2"/>
      <c r="G11" s="65"/>
      <c r="H11" s="2"/>
    </row>
    <row r="12" spans="1:8" ht="15.6" x14ac:dyDescent="0.3">
      <c r="A12" s="1" t="s">
        <v>6</v>
      </c>
      <c r="B12" s="2"/>
      <c r="C12" s="65"/>
      <c r="D12" s="65"/>
      <c r="E12" s="2"/>
      <c r="F12" s="2"/>
      <c r="G12" s="65"/>
      <c r="H12" s="2"/>
    </row>
    <row r="13" spans="1:8" ht="15.6" x14ac:dyDescent="0.3">
      <c r="A13" s="5"/>
      <c r="B13" s="6" t="s">
        <v>99</v>
      </c>
      <c r="C13" s="65"/>
      <c r="D13" s="65"/>
      <c r="E13" s="2"/>
      <c r="F13" s="2"/>
      <c r="G13" s="65"/>
      <c r="H13" s="2"/>
    </row>
    <row r="14" spans="1:8" ht="15.6" x14ac:dyDescent="0.3">
      <c r="A14" s="2"/>
      <c r="B14" s="7" t="s">
        <v>100</v>
      </c>
      <c r="C14" s="65"/>
      <c r="D14" s="65"/>
      <c r="E14" s="2"/>
      <c r="F14" s="2"/>
      <c r="G14" s="65"/>
      <c r="H14" s="2"/>
    </row>
    <row r="15" spans="1:8" ht="15.6" x14ac:dyDescent="0.3">
      <c r="A15" s="2"/>
      <c r="B15" s="7"/>
      <c r="C15" s="65"/>
      <c r="D15" s="65"/>
      <c r="E15" s="2"/>
      <c r="F15" s="2"/>
      <c r="G15" s="65"/>
      <c r="H15" s="2"/>
    </row>
    <row r="16" spans="1:8" ht="15.6" x14ac:dyDescent="0.3">
      <c r="A16" s="2"/>
      <c r="B16" s="7"/>
      <c r="C16" s="65"/>
      <c r="D16" s="65"/>
      <c r="E16" s="2"/>
      <c r="F16" s="2"/>
      <c r="G16" s="65"/>
      <c r="H16" s="2"/>
    </row>
    <row r="17" spans="1:8" ht="15.6" x14ac:dyDescent="0.3">
      <c r="A17" s="2"/>
      <c r="B17" s="7" t="s">
        <v>106</v>
      </c>
      <c r="C17" s="65"/>
      <c r="D17" s="65"/>
      <c r="E17" s="2"/>
      <c r="F17" s="2"/>
      <c r="G17" s="65"/>
      <c r="H17" s="2"/>
    </row>
    <row r="18" spans="1:8" ht="15.6" x14ac:dyDescent="0.3">
      <c r="A18" s="2"/>
      <c r="B18" s="7" t="s">
        <v>107</v>
      </c>
      <c r="C18" s="65"/>
      <c r="D18" s="65"/>
      <c r="E18" s="2"/>
      <c r="F18" s="2"/>
      <c r="G18" s="65"/>
      <c r="H18" s="2"/>
    </row>
    <row r="19" spans="1:8" ht="15.6" x14ac:dyDescent="0.3">
      <c r="A19" s="2"/>
      <c r="B19" s="2"/>
      <c r="C19" s="84"/>
      <c r="D19" s="65"/>
      <c r="E19" s="2"/>
      <c r="F19" s="2"/>
      <c r="G19" s="65"/>
      <c r="H19" s="2"/>
    </row>
    <row r="20" spans="1:8" ht="15.6" x14ac:dyDescent="0.3">
      <c r="A20" s="2"/>
      <c r="B20" s="2"/>
      <c r="C20" s="84" t="s">
        <v>147</v>
      </c>
      <c r="D20" s="65"/>
      <c r="E20" s="2"/>
      <c r="F20" s="2"/>
      <c r="G20" s="65"/>
      <c r="H20" s="2"/>
    </row>
    <row r="21" spans="1:8" ht="15.6" x14ac:dyDescent="0.3">
      <c r="A21" s="9"/>
      <c r="B21" s="2"/>
      <c r="C21" s="65"/>
      <c r="D21" s="65"/>
      <c r="E21" s="2"/>
      <c r="F21" s="2"/>
      <c r="G21" s="65"/>
      <c r="H21" s="2"/>
    </row>
    <row r="22" spans="1:8" ht="16.2" thickBot="1" x14ac:dyDescent="0.35">
      <c r="A22" s="9"/>
      <c r="B22" s="2"/>
      <c r="C22" s="65"/>
      <c r="D22" s="65"/>
      <c r="E22" s="2"/>
      <c r="F22" s="2"/>
      <c r="G22" s="65"/>
      <c r="H22" s="2"/>
    </row>
    <row r="23" spans="1:8" x14ac:dyDescent="0.3">
      <c r="A23" s="252" t="s">
        <v>11</v>
      </c>
      <c r="B23" s="244"/>
      <c r="C23" s="244"/>
      <c r="D23" s="245"/>
      <c r="E23" s="252" t="s">
        <v>12</v>
      </c>
      <c r="F23" s="244"/>
      <c r="G23" s="244"/>
      <c r="H23" s="245"/>
    </row>
    <row r="24" spans="1:8" ht="15" thickBot="1" x14ac:dyDescent="0.35">
      <c r="A24" s="272"/>
      <c r="B24" s="273"/>
      <c r="C24" s="273"/>
      <c r="D24" s="274"/>
      <c r="E24" s="272"/>
      <c r="F24" s="273"/>
      <c r="G24" s="273"/>
      <c r="H24" s="274"/>
    </row>
    <row r="25" spans="1:8" ht="16.2" thickBot="1" x14ac:dyDescent="0.35">
      <c r="A25" s="177" t="s">
        <v>88</v>
      </c>
      <c r="B25" s="178" t="s">
        <v>14</v>
      </c>
      <c r="C25" s="190"/>
      <c r="D25" s="190">
        <v>88969.97</v>
      </c>
      <c r="E25" s="191"/>
      <c r="F25" s="191"/>
      <c r="G25" s="77"/>
      <c r="H25" s="192"/>
    </row>
    <row r="26" spans="1:8" ht="30" x14ac:dyDescent="0.3">
      <c r="A26" s="12" t="s">
        <v>77</v>
      </c>
      <c r="B26" s="23" t="s">
        <v>210</v>
      </c>
      <c r="C26" s="68">
        <v>100000</v>
      </c>
      <c r="D26" s="110"/>
      <c r="E26" s="107"/>
      <c r="F26" s="13"/>
      <c r="G26" s="68"/>
      <c r="H26" s="14"/>
    </row>
    <row r="27" spans="1:8" ht="15" x14ac:dyDescent="0.3">
      <c r="A27" s="15" t="s">
        <v>77</v>
      </c>
      <c r="B27" s="16" t="s">
        <v>152</v>
      </c>
      <c r="C27" s="66">
        <v>11132.8</v>
      </c>
      <c r="D27" s="111"/>
      <c r="E27" s="108"/>
      <c r="F27" s="17"/>
      <c r="G27" s="66"/>
      <c r="H27" s="18"/>
    </row>
    <row r="28" spans="1:8" ht="45" x14ac:dyDescent="0.3">
      <c r="A28" s="94" t="s">
        <v>129</v>
      </c>
      <c r="B28" s="95" t="s">
        <v>269</v>
      </c>
      <c r="C28" s="96">
        <v>100000</v>
      </c>
      <c r="D28" s="120"/>
      <c r="E28" s="121"/>
      <c r="F28" s="117"/>
      <c r="G28" s="96"/>
      <c r="H28" s="118"/>
    </row>
    <row r="29" spans="1:8" ht="15" x14ac:dyDescent="0.3">
      <c r="A29" s="94"/>
      <c r="B29" s="95"/>
      <c r="C29" s="96"/>
      <c r="D29" s="120"/>
      <c r="E29" s="121"/>
      <c r="F29" s="117"/>
      <c r="G29" s="96"/>
      <c r="H29" s="118"/>
    </row>
    <row r="30" spans="1:8" ht="15" x14ac:dyDescent="0.3">
      <c r="A30" s="94"/>
      <c r="B30" s="95"/>
      <c r="C30" s="96"/>
      <c r="D30" s="120"/>
      <c r="E30" s="121"/>
      <c r="F30" s="117"/>
      <c r="G30" s="96"/>
      <c r="H30" s="118"/>
    </row>
    <row r="31" spans="1:8" ht="15" x14ac:dyDescent="0.3">
      <c r="A31" s="94"/>
      <c r="B31" s="95"/>
      <c r="C31" s="96"/>
      <c r="D31" s="120"/>
      <c r="E31" s="121"/>
      <c r="F31" s="117"/>
      <c r="G31" s="96"/>
      <c r="H31" s="118"/>
    </row>
    <row r="32" spans="1:8" ht="15" x14ac:dyDescent="0.3">
      <c r="A32" s="94"/>
      <c r="B32" s="95"/>
      <c r="C32" s="96"/>
      <c r="D32" s="120"/>
      <c r="E32" s="121"/>
      <c r="F32" s="117"/>
      <c r="G32" s="96"/>
      <c r="H32" s="118"/>
    </row>
    <row r="33" spans="1:8" ht="15" x14ac:dyDescent="0.3">
      <c r="A33" s="94"/>
      <c r="B33" s="95"/>
      <c r="C33" s="96"/>
      <c r="D33" s="120"/>
      <c r="E33" s="121"/>
      <c r="F33" s="117"/>
      <c r="G33" s="96"/>
      <c r="H33" s="118"/>
    </row>
    <row r="34" spans="1:8" ht="15" x14ac:dyDescent="0.3">
      <c r="A34" s="94"/>
      <c r="B34" s="95"/>
      <c r="C34" s="96"/>
      <c r="D34" s="120"/>
      <c r="E34" s="121"/>
      <c r="F34" s="117"/>
      <c r="G34" s="96"/>
      <c r="H34" s="118"/>
    </row>
    <row r="35" spans="1:8" ht="15" x14ac:dyDescent="0.3">
      <c r="A35" s="94"/>
      <c r="B35" s="95"/>
      <c r="C35" s="96"/>
      <c r="D35" s="120"/>
      <c r="E35" s="121"/>
      <c r="F35" s="117"/>
      <c r="G35" s="96"/>
      <c r="H35" s="118"/>
    </row>
    <row r="36" spans="1:8" ht="15" x14ac:dyDescent="0.3">
      <c r="A36" s="94"/>
      <c r="B36" s="95"/>
      <c r="C36" s="96"/>
      <c r="D36" s="120"/>
      <c r="E36" s="121"/>
      <c r="F36" s="117"/>
      <c r="G36" s="96"/>
      <c r="H36" s="118"/>
    </row>
    <row r="37" spans="1:8" ht="15" x14ac:dyDescent="0.3">
      <c r="A37" s="94"/>
      <c r="B37" s="95"/>
      <c r="C37" s="96"/>
      <c r="D37" s="120"/>
      <c r="E37" s="121"/>
      <c r="F37" s="117"/>
      <c r="G37" s="96"/>
      <c r="H37" s="118"/>
    </row>
    <row r="38" spans="1:8" ht="15" x14ac:dyDescent="0.3">
      <c r="A38" s="94"/>
      <c r="B38" s="95"/>
      <c r="C38" s="96"/>
      <c r="D38" s="120"/>
      <c r="E38" s="121"/>
      <c r="F38" s="117"/>
      <c r="G38" s="96"/>
      <c r="H38" s="118"/>
    </row>
    <row r="39" spans="1:8" ht="15.6" thickBot="1" x14ac:dyDescent="0.35">
      <c r="A39" s="19"/>
      <c r="B39" s="20"/>
      <c r="C39" s="67"/>
      <c r="D39" s="112"/>
      <c r="E39" s="109"/>
      <c r="F39" s="21"/>
      <c r="G39" s="67"/>
      <c r="H39" s="22"/>
    </row>
    <row r="40" spans="1:8" ht="31.8" thickBot="1" x14ac:dyDescent="0.35">
      <c r="A40" s="159" t="s">
        <v>206</v>
      </c>
      <c r="B40" s="162" t="s">
        <v>15</v>
      </c>
      <c r="C40" s="69"/>
      <c r="D40" s="71">
        <f>SUM(C26:C39)</f>
        <v>211132.79999999999</v>
      </c>
      <c r="E40" s="181" t="s">
        <v>206</v>
      </c>
      <c r="F40" s="162" t="s">
        <v>16</v>
      </c>
      <c r="G40" s="69"/>
      <c r="H40" s="38">
        <f>SUM(G26:G39)</f>
        <v>0</v>
      </c>
    </row>
    <row r="41" spans="1:8" ht="15.45" customHeight="1" x14ac:dyDescent="0.3">
      <c r="A41" s="227" t="s">
        <v>207</v>
      </c>
      <c r="B41" s="227" t="s">
        <v>18</v>
      </c>
      <c r="C41" s="231"/>
      <c r="D41" s="275">
        <f>1173.15+1871.71+1861.4+2002.02+1950.19+2028.03+1975.53+2054.39+2067.91+1990.55+2027.05+1954.42</f>
        <v>22956.35</v>
      </c>
      <c r="E41" s="227" t="s">
        <v>206</v>
      </c>
      <c r="F41" s="225" t="s">
        <v>20</v>
      </c>
      <c r="G41" s="229"/>
      <c r="H41" s="227">
        <f>403.5+44.92+403.5</f>
        <v>851.92000000000007</v>
      </c>
    </row>
    <row r="42" spans="1:8" ht="16.05" customHeight="1" thickBot="1" x14ac:dyDescent="0.35">
      <c r="A42" s="228"/>
      <c r="B42" s="228"/>
      <c r="C42" s="232">
        <f t="shared" ref="C42" si="0">388.81+266.21+40.54+28.59+3.47+3.88+3.95+3.65+3.09+4.36+110.55+382.5</f>
        <v>1239.5999999999999</v>
      </c>
      <c r="D42" s="276"/>
      <c r="E42" s="228"/>
      <c r="F42" s="226"/>
      <c r="G42" s="230"/>
      <c r="H42" s="228"/>
    </row>
    <row r="43" spans="1:8" ht="31.8" thickBot="1" x14ac:dyDescent="0.35">
      <c r="A43" s="159"/>
      <c r="B43" s="162" t="s">
        <v>21</v>
      </c>
      <c r="C43" s="161"/>
      <c r="D43" s="122">
        <f>SUM(D40:D42)</f>
        <v>234089.15</v>
      </c>
      <c r="E43" s="159"/>
      <c r="F43" s="159" t="s">
        <v>22</v>
      </c>
      <c r="G43" s="160"/>
      <c r="H43" s="123">
        <f>SUM(H40:H42)</f>
        <v>851.92000000000007</v>
      </c>
    </row>
    <row r="44" spans="1:8" ht="31.8" thickBot="1" x14ac:dyDescent="0.35">
      <c r="A44" s="124"/>
      <c r="B44" s="193" t="s">
        <v>23</v>
      </c>
      <c r="C44" s="125"/>
      <c r="D44" s="122">
        <f>D25+D43</f>
        <v>323059.12</v>
      </c>
      <c r="E44" s="124"/>
      <c r="F44" s="124"/>
      <c r="G44" s="122"/>
      <c r="H44" s="126"/>
    </row>
    <row r="45" spans="1:8" ht="16.2" thickBot="1" x14ac:dyDescent="0.35">
      <c r="A45" s="127"/>
      <c r="B45" s="129"/>
      <c r="C45" s="128"/>
      <c r="D45" s="71"/>
      <c r="E45" s="36"/>
      <c r="F45" s="162" t="s">
        <v>87</v>
      </c>
      <c r="G45" s="70"/>
      <c r="H45" s="71">
        <f>D44-H43</f>
        <v>322207.2</v>
      </c>
    </row>
    <row r="46" spans="1:8" ht="15.6" x14ac:dyDescent="0.3">
      <c r="A46" s="9"/>
      <c r="B46" s="2"/>
      <c r="C46" s="65"/>
      <c r="D46" s="65"/>
      <c r="E46" s="2"/>
      <c r="F46" s="2"/>
      <c r="G46" s="65"/>
      <c r="H46" s="2"/>
    </row>
    <row r="47" spans="1:8" ht="15.6" x14ac:dyDescent="0.3">
      <c r="A47" s="57" t="s">
        <v>103</v>
      </c>
      <c r="B47" s="2"/>
      <c r="C47" s="65"/>
      <c r="D47" s="65"/>
      <c r="E47" s="2"/>
      <c r="F47" s="2"/>
      <c r="G47" s="65"/>
      <c r="H47" s="2"/>
    </row>
    <row r="49" spans="1:1" x14ac:dyDescent="0.3">
      <c r="A49" t="s">
        <v>268</v>
      </c>
    </row>
    <row r="50" spans="1:1" x14ac:dyDescent="0.3">
      <c r="A50" t="s">
        <v>270</v>
      </c>
    </row>
  </sheetData>
  <mergeCells count="10">
    <mergeCell ref="A23:D24"/>
    <mergeCell ref="E23:H24"/>
    <mergeCell ref="A41:A42"/>
    <mergeCell ref="B41:B42"/>
    <mergeCell ref="C41:C42"/>
    <mergeCell ref="E41:E42"/>
    <mergeCell ref="F41:F42"/>
    <mergeCell ref="G41:G42"/>
    <mergeCell ref="H41:H42"/>
    <mergeCell ref="D41:D4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A01F3-E227-4193-9D3E-153449FA1F65}">
  <dimension ref="A1:H38"/>
  <sheetViews>
    <sheetView topLeftCell="A23" workbookViewId="0">
      <selection activeCell="B46" sqref="B46"/>
    </sheetView>
  </sheetViews>
  <sheetFormatPr defaultRowHeight="14.4" x14ac:dyDescent="0.3"/>
  <cols>
    <col min="1" max="1" width="12.109375" customWidth="1"/>
    <col min="2" max="2" width="20.21875" customWidth="1"/>
    <col min="3" max="4" width="13.109375" bestFit="1" customWidth="1"/>
    <col min="5" max="5" width="12.44140625" customWidth="1"/>
    <col min="6" max="6" width="25.77734375" customWidth="1"/>
    <col min="7" max="7" width="16.33203125" customWidth="1"/>
    <col min="8" max="8" width="15.21875" customWidth="1"/>
  </cols>
  <sheetData>
    <row r="1" spans="1:8" ht="15.6" x14ac:dyDescent="0.3">
      <c r="A1" s="2"/>
      <c r="B1" s="2"/>
      <c r="C1" s="65"/>
      <c r="D1" s="65"/>
      <c r="E1" s="2"/>
      <c r="F1" s="2"/>
      <c r="G1" s="65"/>
      <c r="H1" s="2"/>
    </row>
    <row r="2" spans="1:8" ht="15.6" x14ac:dyDescent="0.3">
      <c r="A2" s="1" t="s">
        <v>0</v>
      </c>
      <c r="B2" s="2"/>
      <c r="C2" s="65"/>
      <c r="D2" s="65"/>
      <c r="E2" s="2"/>
      <c r="F2" s="2"/>
      <c r="G2" s="65"/>
      <c r="H2" s="2"/>
    </row>
    <row r="3" spans="1:8" ht="15.6" x14ac:dyDescent="0.3">
      <c r="A3" s="2"/>
      <c r="B3" s="3" t="s">
        <v>1</v>
      </c>
      <c r="C3" s="65"/>
      <c r="D3" s="65"/>
      <c r="E3" s="2"/>
      <c r="F3" s="2"/>
      <c r="G3" s="65"/>
      <c r="H3" s="2"/>
    </row>
    <row r="4" spans="1:8" ht="15.6" x14ac:dyDescent="0.3">
      <c r="A4" s="2"/>
      <c r="B4" s="3"/>
      <c r="C4" s="65"/>
      <c r="D4" s="65"/>
      <c r="E4" s="2"/>
      <c r="F4" s="2"/>
      <c r="G4" s="65"/>
      <c r="H4" s="2"/>
    </row>
    <row r="5" spans="1:8" ht="15.6" x14ac:dyDescent="0.3">
      <c r="A5" s="2"/>
      <c r="B5" s="3" t="s">
        <v>2</v>
      </c>
      <c r="C5" s="65"/>
      <c r="D5" s="65"/>
      <c r="E5" s="2"/>
      <c r="F5" s="2"/>
      <c r="G5" s="65"/>
      <c r="H5" s="2"/>
    </row>
    <row r="6" spans="1:8" ht="15.6" x14ac:dyDescent="0.3">
      <c r="A6" s="2"/>
      <c r="B6" s="4"/>
      <c r="C6" s="65"/>
      <c r="D6" s="65"/>
      <c r="E6" s="2"/>
      <c r="F6" s="2"/>
      <c r="G6" s="65"/>
      <c r="H6" s="2"/>
    </row>
    <row r="7" spans="1:8" ht="15.6" x14ac:dyDescent="0.3">
      <c r="A7" s="2"/>
      <c r="B7" s="4" t="s">
        <v>3</v>
      </c>
      <c r="C7" s="65"/>
      <c r="D7" s="65"/>
      <c r="E7" s="2"/>
      <c r="F7" s="2"/>
      <c r="G7" s="65"/>
      <c r="H7" s="2"/>
    </row>
    <row r="8" spans="1:8" ht="15.6" x14ac:dyDescent="0.3">
      <c r="A8" s="2"/>
      <c r="B8" s="4"/>
      <c r="C8" s="65"/>
      <c r="D8" s="65"/>
      <c r="E8" s="2"/>
      <c r="F8" s="2"/>
      <c r="G8" s="65"/>
      <c r="H8" s="2"/>
    </row>
    <row r="9" spans="1:8" ht="15.6" x14ac:dyDescent="0.3">
      <c r="A9" s="2"/>
      <c r="B9" s="4" t="s">
        <v>4</v>
      </c>
      <c r="C9" s="65"/>
      <c r="D9" s="65"/>
      <c r="E9" s="2"/>
      <c r="F9" s="2"/>
      <c r="G9" s="65"/>
      <c r="H9" s="2"/>
    </row>
    <row r="10" spans="1:8" ht="15.6" x14ac:dyDescent="0.3">
      <c r="A10" s="3"/>
      <c r="B10" s="2"/>
      <c r="C10" s="65"/>
      <c r="D10" s="65"/>
      <c r="E10" s="2"/>
      <c r="F10" s="2"/>
      <c r="G10" s="65"/>
      <c r="H10" s="2"/>
    </row>
    <row r="11" spans="1:8" ht="15.6" x14ac:dyDescent="0.3">
      <c r="A11" s="4" t="s">
        <v>5</v>
      </c>
      <c r="B11" s="2"/>
      <c r="C11" s="65"/>
      <c r="D11" s="65"/>
      <c r="E11" s="2"/>
      <c r="F11" s="2"/>
      <c r="G11" s="65"/>
      <c r="H11" s="2"/>
    </row>
    <row r="12" spans="1:8" ht="15.6" x14ac:dyDescent="0.3">
      <c r="A12" s="1" t="s">
        <v>6</v>
      </c>
      <c r="B12" s="2"/>
      <c r="C12" s="65"/>
      <c r="D12" s="65"/>
      <c r="E12" s="2"/>
      <c r="F12" s="2"/>
      <c r="G12" s="65"/>
      <c r="H12" s="2"/>
    </row>
    <row r="13" spans="1:8" ht="15.6" x14ac:dyDescent="0.3">
      <c r="A13" s="5"/>
      <c r="B13" s="6" t="s">
        <v>99</v>
      </c>
      <c r="C13" s="65"/>
      <c r="D13" s="65"/>
      <c r="E13" s="2"/>
      <c r="F13" s="2"/>
      <c r="G13" s="65"/>
      <c r="H13" s="2"/>
    </row>
    <row r="14" spans="1:8" ht="15.6" x14ac:dyDescent="0.3">
      <c r="A14" s="2"/>
      <c r="B14" s="7" t="s">
        <v>100</v>
      </c>
      <c r="C14" s="65"/>
      <c r="D14" s="65"/>
      <c r="E14" s="2"/>
      <c r="F14" s="2"/>
      <c r="G14" s="65"/>
      <c r="H14" s="2"/>
    </row>
    <row r="15" spans="1:8" ht="15.6" x14ac:dyDescent="0.3">
      <c r="A15" s="2"/>
      <c r="B15" s="7"/>
      <c r="C15" s="65"/>
      <c r="D15" s="65"/>
      <c r="E15" s="2"/>
      <c r="F15" s="2"/>
      <c r="G15" s="65"/>
      <c r="H15" s="2"/>
    </row>
    <row r="16" spans="1:8" ht="15.6" x14ac:dyDescent="0.3">
      <c r="A16" s="2"/>
      <c r="B16" s="7"/>
      <c r="C16" s="65"/>
      <c r="D16" s="65"/>
      <c r="E16" s="2"/>
      <c r="F16" s="2"/>
      <c r="G16" s="65"/>
      <c r="H16" s="2"/>
    </row>
    <row r="17" spans="1:8" ht="15.6" x14ac:dyDescent="0.3">
      <c r="A17" s="2" t="s">
        <v>122</v>
      </c>
      <c r="B17" s="7"/>
      <c r="C17" s="65"/>
      <c r="D17" s="65"/>
      <c r="E17" s="2"/>
      <c r="F17" s="2"/>
      <c r="G17" s="65"/>
      <c r="H17" s="2"/>
    </row>
    <row r="18" spans="1:8" ht="15.6" x14ac:dyDescent="0.3">
      <c r="A18" s="2" t="s">
        <v>123</v>
      </c>
      <c r="B18" s="7"/>
      <c r="C18" s="65"/>
      <c r="D18" s="65"/>
      <c r="E18" s="2"/>
      <c r="F18" s="2"/>
      <c r="G18" s="65"/>
      <c r="H18" s="2"/>
    </row>
    <row r="19" spans="1:8" ht="15.6" x14ac:dyDescent="0.3">
      <c r="A19" s="2"/>
      <c r="B19" s="2"/>
      <c r="C19" s="84"/>
      <c r="D19" s="65"/>
      <c r="E19" s="2"/>
      <c r="F19" s="2"/>
      <c r="G19" s="65"/>
      <c r="H19" s="2"/>
    </row>
    <row r="20" spans="1:8" ht="15.6" x14ac:dyDescent="0.3">
      <c r="A20" s="2"/>
      <c r="B20" s="2"/>
      <c r="C20" s="84" t="s">
        <v>73</v>
      </c>
      <c r="D20" s="65"/>
      <c r="E20" s="2"/>
      <c r="F20" s="2"/>
      <c r="G20" s="65"/>
      <c r="H20" s="2"/>
    </row>
    <row r="21" spans="1:8" ht="15.6" x14ac:dyDescent="0.3">
      <c r="A21" s="9"/>
      <c r="B21" s="2"/>
      <c r="C21" s="65"/>
      <c r="D21" s="65"/>
      <c r="E21" s="2"/>
      <c r="F21" s="2"/>
      <c r="G21" s="65"/>
      <c r="H21" s="2"/>
    </row>
    <row r="22" spans="1:8" ht="16.2" thickBot="1" x14ac:dyDescent="0.35">
      <c r="A22" s="9"/>
      <c r="B22" s="2"/>
      <c r="C22" s="65"/>
      <c r="D22" s="65"/>
      <c r="E22" s="2"/>
      <c r="F22" s="2"/>
      <c r="G22" s="65"/>
      <c r="H22" s="2"/>
    </row>
    <row r="23" spans="1:8" x14ac:dyDescent="0.3">
      <c r="A23" s="252" t="s">
        <v>11</v>
      </c>
      <c r="B23" s="244"/>
      <c r="C23" s="244"/>
      <c r="D23" s="245"/>
      <c r="E23" s="252" t="s">
        <v>12</v>
      </c>
      <c r="F23" s="244"/>
      <c r="G23" s="244"/>
      <c r="H23" s="245"/>
    </row>
    <row r="24" spans="1:8" ht="15" thickBot="1" x14ac:dyDescent="0.35">
      <c r="A24" s="272"/>
      <c r="B24" s="273"/>
      <c r="C24" s="273"/>
      <c r="D24" s="274"/>
      <c r="E24" s="272"/>
      <c r="F24" s="273"/>
      <c r="G24" s="273"/>
      <c r="H24" s="274"/>
    </row>
    <row r="25" spans="1:8" ht="31.5" customHeight="1" thickBot="1" x14ac:dyDescent="0.35">
      <c r="A25" s="187" t="s">
        <v>211</v>
      </c>
      <c r="B25" s="188" t="s">
        <v>14</v>
      </c>
      <c r="C25" s="190"/>
      <c r="D25" s="190">
        <v>69699.350000000006</v>
      </c>
      <c r="E25" s="191"/>
      <c r="F25" s="191"/>
      <c r="G25" s="77"/>
      <c r="H25" s="192"/>
    </row>
    <row r="26" spans="1:8" ht="15" x14ac:dyDescent="0.3">
      <c r="A26" s="12"/>
      <c r="B26" s="23"/>
      <c r="C26" s="68"/>
      <c r="D26" s="110"/>
      <c r="E26" s="107"/>
      <c r="G26" s="13"/>
      <c r="H26" s="14"/>
    </row>
    <row r="27" spans="1:8" ht="15" x14ac:dyDescent="0.3">
      <c r="A27" s="15"/>
      <c r="B27" s="16"/>
      <c r="C27" s="66"/>
      <c r="D27" s="111"/>
      <c r="E27" s="108"/>
      <c r="F27" s="17"/>
      <c r="G27" s="66"/>
      <c r="H27" s="18"/>
    </row>
    <row r="28" spans="1:8" ht="15.6" thickBot="1" x14ac:dyDescent="0.35">
      <c r="A28" s="19"/>
      <c r="B28" s="20"/>
      <c r="C28" s="67"/>
      <c r="D28" s="112"/>
      <c r="E28" s="109"/>
      <c r="F28" s="21"/>
      <c r="G28" s="67"/>
      <c r="H28" s="22"/>
    </row>
    <row r="29" spans="1:8" ht="16.2" thickBot="1" x14ac:dyDescent="0.35">
      <c r="A29" s="183"/>
      <c r="B29" s="186"/>
      <c r="C29" s="69"/>
      <c r="D29" s="71"/>
      <c r="E29" s="186" t="s">
        <v>19</v>
      </c>
      <c r="F29" s="186" t="s">
        <v>16</v>
      </c>
      <c r="G29" s="69"/>
      <c r="H29" s="38">
        <f>SUM(G26:G28)</f>
        <v>0</v>
      </c>
    </row>
    <row r="30" spans="1:8" x14ac:dyDescent="0.3">
      <c r="A30" s="227" t="s">
        <v>17</v>
      </c>
      <c r="B30" s="227" t="s">
        <v>18</v>
      </c>
      <c r="C30" s="231"/>
      <c r="D30" s="275">
        <v>6091.72</v>
      </c>
      <c r="E30" s="227" t="s">
        <v>19</v>
      </c>
      <c r="F30" s="225" t="s">
        <v>20</v>
      </c>
      <c r="G30" s="229"/>
      <c r="H30" s="227"/>
    </row>
    <row r="31" spans="1:8" ht="15" thickBot="1" x14ac:dyDescent="0.35">
      <c r="A31" s="228"/>
      <c r="B31" s="228"/>
      <c r="C31" s="232">
        <f t="shared" ref="C31" si="0">388.81+266.21+40.54+28.59+3.47+3.88+3.95+3.65+3.09+4.36+110.55+382.5</f>
        <v>1239.5999999999999</v>
      </c>
      <c r="D31" s="276"/>
      <c r="E31" s="228"/>
      <c r="F31" s="226"/>
      <c r="G31" s="230"/>
      <c r="H31" s="228"/>
    </row>
    <row r="32" spans="1:8" ht="31.8" thickBot="1" x14ac:dyDescent="0.35">
      <c r="A32" s="183"/>
      <c r="B32" s="186" t="s">
        <v>21</v>
      </c>
      <c r="C32" s="185"/>
      <c r="D32" s="122">
        <f>SUM(D29:D31)</f>
        <v>6091.72</v>
      </c>
      <c r="E32" s="183"/>
      <c r="F32" s="183" t="s">
        <v>22</v>
      </c>
      <c r="G32" s="184"/>
      <c r="H32" s="123">
        <f>SUM(H29:H31)</f>
        <v>0</v>
      </c>
    </row>
    <row r="33" spans="1:8" ht="16.2" thickBot="1" x14ac:dyDescent="0.35">
      <c r="A33" s="124"/>
      <c r="B33" s="193" t="s">
        <v>23</v>
      </c>
      <c r="C33" s="125"/>
      <c r="D33" s="122">
        <f>D25+D32</f>
        <v>75791.070000000007</v>
      </c>
      <c r="E33" s="124"/>
      <c r="F33" s="124"/>
      <c r="G33" s="122"/>
      <c r="H33" s="126"/>
    </row>
    <row r="34" spans="1:8" ht="16.2" thickBot="1" x14ac:dyDescent="0.35">
      <c r="A34" s="127"/>
      <c r="B34" s="129"/>
      <c r="C34" s="128"/>
      <c r="D34" s="71"/>
      <c r="E34" s="36"/>
      <c r="F34" s="186" t="s">
        <v>87</v>
      </c>
      <c r="G34" s="70"/>
      <c r="H34" s="71">
        <f>D33-H32</f>
        <v>75791.070000000007</v>
      </c>
    </row>
    <row r="35" spans="1:8" ht="15.6" x14ac:dyDescent="0.3">
      <c r="A35" s="9"/>
      <c r="B35" s="2"/>
      <c r="C35" s="65"/>
      <c r="D35" s="65"/>
      <c r="E35" s="2"/>
      <c r="F35" s="2"/>
      <c r="G35" s="65"/>
      <c r="H35" s="2"/>
    </row>
    <row r="36" spans="1:8" ht="15.6" x14ac:dyDescent="0.3">
      <c r="A36" s="57" t="s">
        <v>103</v>
      </c>
      <c r="B36" s="2"/>
      <c r="C36" s="65"/>
      <c r="D36" s="65"/>
      <c r="E36" s="2"/>
      <c r="F36" s="2"/>
      <c r="G36" s="65"/>
      <c r="H36" s="2"/>
    </row>
    <row r="38" spans="1:8" x14ac:dyDescent="0.3">
      <c r="A38" t="s">
        <v>212</v>
      </c>
    </row>
  </sheetData>
  <mergeCells count="10">
    <mergeCell ref="A23:D24"/>
    <mergeCell ref="E23:H24"/>
    <mergeCell ref="A30:A31"/>
    <mergeCell ref="B30:B31"/>
    <mergeCell ref="C30:C31"/>
    <mergeCell ref="D30:D31"/>
    <mergeCell ref="E30:E31"/>
    <mergeCell ref="F30:F31"/>
    <mergeCell ref="G30:G31"/>
    <mergeCell ref="H30:H3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F109B-349B-46D2-9956-7745FA21C075}">
  <dimension ref="A2:J142"/>
  <sheetViews>
    <sheetView topLeftCell="A49" zoomScale="80" zoomScaleNormal="80" workbookViewId="0">
      <selection activeCell="A150" sqref="A150"/>
    </sheetView>
  </sheetViews>
  <sheetFormatPr defaultColWidth="8.77734375" defaultRowHeight="15" x14ac:dyDescent="0.25"/>
  <cols>
    <col min="1" max="1" width="18" style="2" customWidth="1"/>
    <col min="2" max="2" width="31.44140625" style="2" customWidth="1"/>
    <col min="3" max="3" width="15" style="65" customWidth="1"/>
    <col min="4" max="4" width="14.88671875" style="65" bestFit="1" customWidth="1"/>
    <col min="5" max="5" width="13.77734375" style="2" customWidth="1"/>
    <col min="6" max="6" width="27.5546875" style="2" customWidth="1"/>
    <col min="7" max="7" width="16" style="65" customWidth="1"/>
    <col min="8" max="8" width="15.21875" style="2" bestFit="1" customWidth="1"/>
    <col min="9" max="9" width="9.5546875" style="2" bestFit="1" customWidth="1"/>
    <col min="10" max="10" width="13.44140625" style="2" bestFit="1" customWidth="1"/>
    <col min="11" max="11" width="8.77734375" style="2"/>
    <col min="12" max="12" width="13.109375" style="2" bestFit="1" customWidth="1"/>
    <col min="13" max="16384" width="8.77734375" style="2"/>
  </cols>
  <sheetData>
    <row r="2" spans="1:2" x14ac:dyDescent="0.25">
      <c r="A2" s="1" t="s">
        <v>0</v>
      </c>
    </row>
    <row r="3" spans="1:2" ht="15.6" x14ac:dyDescent="0.25">
      <c r="B3" s="3" t="s">
        <v>1</v>
      </c>
    </row>
    <row r="4" spans="1:2" ht="15.6" x14ac:dyDescent="0.25">
      <c r="B4" s="3"/>
    </row>
    <row r="5" spans="1:2" ht="15.6" x14ac:dyDescent="0.25">
      <c r="B5" s="3" t="s">
        <v>2</v>
      </c>
    </row>
    <row r="6" spans="1:2" x14ac:dyDescent="0.25">
      <c r="B6" s="4"/>
    </row>
    <row r="7" spans="1:2" x14ac:dyDescent="0.25">
      <c r="B7" s="4" t="s">
        <v>3</v>
      </c>
    </row>
    <row r="8" spans="1:2" x14ac:dyDescent="0.25">
      <c r="B8" s="4"/>
    </row>
    <row r="9" spans="1:2" ht="15.6" x14ac:dyDescent="0.25">
      <c r="B9" s="4" t="s">
        <v>4</v>
      </c>
    </row>
    <row r="10" spans="1:2" ht="15.6" x14ac:dyDescent="0.25">
      <c r="A10" s="3"/>
    </row>
    <row r="11" spans="1:2" x14ac:dyDescent="0.25">
      <c r="A11" s="4" t="s">
        <v>5</v>
      </c>
    </row>
    <row r="12" spans="1:2" x14ac:dyDescent="0.25">
      <c r="A12" s="1" t="s">
        <v>6</v>
      </c>
    </row>
    <row r="13" spans="1:2" x14ac:dyDescent="0.25">
      <c r="A13" s="5"/>
      <c r="B13" s="6" t="s">
        <v>7</v>
      </c>
    </row>
    <row r="14" spans="1:2" x14ac:dyDescent="0.25">
      <c r="B14" s="7" t="s">
        <v>8</v>
      </c>
    </row>
    <row r="15" spans="1:2" x14ac:dyDescent="0.25">
      <c r="B15" s="7"/>
    </row>
    <row r="16" spans="1:2" x14ac:dyDescent="0.25">
      <c r="B16" s="7"/>
    </row>
    <row r="17" spans="1:8" x14ac:dyDescent="0.25">
      <c r="A17" s="7"/>
    </row>
    <row r="18" spans="1:8" ht="17.399999999999999" x14ac:dyDescent="0.3">
      <c r="A18" s="7"/>
      <c r="B18" s="189" t="s">
        <v>271</v>
      </c>
    </row>
    <row r="19" spans="1:8" ht="15.6" x14ac:dyDescent="0.25">
      <c r="C19" s="84" t="s">
        <v>9</v>
      </c>
    </row>
    <row r="20" spans="1:8" ht="15.6" x14ac:dyDescent="0.25">
      <c r="C20" s="84" t="s">
        <v>10</v>
      </c>
    </row>
    <row r="21" spans="1:8" ht="15.6" x14ac:dyDescent="0.25">
      <c r="C21" s="84"/>
    </row>
    <row r="22" spans="1:8" ht="15.6" x14ac:dyDescent="0.25">
      <c r="B22" s="2" t="s">
        <v>272</v>
      </c>
      <c r="C22" s="84"/>
    </row>
    <row r="23" spans="1:8" ht="15.6" x14ac:dyDescent="0.25">
      <c r="A23" s="9"/>
    </row>
    <row r="24" spans="1:8" ht="16.2" thickBot="1" x14ac:dyDescent="0.3">
      <c r="A24" s="9"/>
    </row>
    <row r="25" spans="1:8" x14ac:dyDescent="0.25">
      <c r="A25" s="252" t="s">
        <v>11</v>
      </c>
      <c r="B25" s="244"/>
      <c r="C25" s="244"/>
      <c r="D25" s="245"/>
      <c r="E25" s="252" t="s">
        <v>12</v>
      </c>
      <c r="F25" s="244"/>
      <c r="G25" s="244"/>
      <c r="H25" s="245"/>
    </row>
    <row r="26" spans="1:8" ht="15.6" thickBot="1" x14ac:dyDescent="0.3">
      <c r="A26" s="254"/>
      <c r="B26" s="247"/>
      <c r="C26" s="247"/>
      <c r="D26" s="248"/>
      <c r="E26" s="272"/>
      <c r="F26" s="273"/>
      <c r="G26" s="273"/>
      <c r="H26" s="274"/>
    </row>
    <row r="27" spans="1:8" ht="31.2" x14ac:dyDescent="0.25">
      <c r="A27" s="211"/>
      <c r="B27" s="212"/>
      <c r="C27" s="212"/>
      <c r="D27" s="213"/>
      <c r="E27" s="212" t="s">
        <v>288</v>
      </c>
      <c r="F27" s="212" t="s">
        <v>112</v>
      </c>
      <c r="G27" s="222">
        <v>64099.85</v>
      </c>
      <c r="H27" s="213"/>
    </row>
    <row r="28" spans="1:8" ht="31.2" x14ac:dyDescent="0.25">
      <c r="A28" s="199"/>
      <c r="B28" s="198" t="s">
        <v>113</v>
      </c>
      <c r="C28" s="196"/>
      <c r="D28" s="205"/>
      <c r="E28" s="194" t="s">
        <v>179</v>
      </c>
      <c r="F28" s="194" t="s">
        <v>111</v>
      </c>
      <c r="G28" s="196">
        <v>66890</v>
      </c>
      <c r="H28" s="200"/>
    </row>
    <row r="29" spans="1:8" x14ac:dyDescent="0.25">
      <c r="A29" s="199" t="s">
        <v>172</v>
      </c>
      <c r="B29" s="194" t="s">
        <v>273</v>
      </c>
      <c r="C29" s="196">
        <v>16800</v>
      </c>
      <c r="D29" s="206"/>
      <c r="E29" s="197" t="s">
        <v>188</v>
      </c>
      <c r="F29" s="194" t="s">
        <v>286</v>
      </c>
      <c r="G29" s="196">
        <v>45150</v>
      </c>
      <c r="H29" s="201"/>
    </row>
    <row r="30" spans="1:8" x14ac:dyDescent="0.25">
      <c r="A30" s="199" t="s">
        <v>181</v>
      </c>
      <c r="B30" s="194" t="s">
        <v>95</v>
      </c>
      <c r="C30" s="196">
        <v>42000</v>
      </c>
      <c r="D30" s="206"/>
      <c r="E30" s="194"/>
      <c r="F30" s="195"/>
      <c r="G30" s="196"/>
      <c r="H30" s="201"/>
    </row>
    <row r="31" spans="1:8" x14ac:dyDescent="0.25">
      <c r="A31" s="199" t="s">
        <v>183</v>
      </c>
      <c r="B31" s="194" t="s">
        <v>91</v>
      </c>
      <c r="C31" s="196">
        <v>8400</v>
      </c>
      <c r="D31" s="206"/>
      <c r="E31" s="194" t="s">
        <v>194</v>
      </c>
      <c r="F31" s="195" t="s">
        <v>287</v>
      </c>
      <c r="G31" s="196">
        <v>86433</v>
      </c>
      <c r="H31" s="201"/>
    </row>
    <row r="32" spans="1:8" x14ac:dyDescent="0.25">
      <c r="A32" s="199" t="s">
        <v>192</v>
      </c>
      <c r="B32" s="194" t="s">
        <v>94</v>
      </c>
      <c r="C32" s="196">
        <v>8930</v>
      </c>
      <c r="D32" s="205"/>
      <c r="E32" s="194"/>
      <c r="F32" s="194"/>
      <c r="G32" s="196"/>
      <c r="H32" s="200"/>
    </row>
    <row r="33" spans="1:8" x14ac:dyDescent="0.25">
      <c r="A33" s="199" t="s">
        <v>196</v>
      </c>
      <c r="B33" s="194" t="s">
        <v>276</v>
      </c>
      <c r="C33" s="196">
        <v>50400</v>
      </c>
      <c r="D33" s="205"/>
      <c r="E33" s="194"/>
      <c r="F33" s="194"/>
      <c r="G33" s="196"/>
      <c r="H33" s="200"/>
    </row>
    <row r="34" spans="1:8" x14ac:dyDescent="0.25">
      <c r="A34" s="199" t="s">
        <v>196</v>
      </c>
      <c r="B34" s="194" t="s">
        <v>278</v>
      </c>
      <c r="C34" s="196">
        <v>33600</v>
      </c>
      <c r="D34" s="205"/>
      <c r="E34" s="194"/>
      <c r="F34" s="195"/>
      <c r="G34" s="196"/>
      <c r="H34" s="200"/>
    </row>
    <row r="35" spans="1:8" x14ac:dyDescent="0.25">
      <c r="A35" s="199" t="s">
        <v>198</v>
      </c>
      <c r="B35" s="194" t="s">
        <v>91</v>
      </c>
      <c r="C35" s="196">
        <v>7950</v>
      </c>
      <c r="D35" s="205"/>
      <c r="E35" s="194"/>
      <c r="F35" s="195"/>
      <c r="G35" s="196"/>
      <c r="H35" s="200"/>
    </row>
    <row r="36" spans="1:8" x14ac:dyDescent="0.25">
      <c r="A36" s="199" t="s">
        <v>197</v>
      </c>
      <c r="B36" s="194" t="s">
        <v>277</v>
      </c>
      <c r="C36" s="196">
        <v>42000</v>
      </c>
      <c r="D36" s="205"/>
      <c r="E36" s="194"/>
      <c r="F36" s="195"/>
      <c r="G36" s="196"/>
      <c r="H36" s="200"/>
    </row>
    <row r="37" spans="1:8" x14ac:dyDescent="0.25">
      <c r="A37" s="199" t="s">
        <v>197</v>
      </c>
      <c r="B37" s="194" t="s">
        <v>89</v>
      </c>
      <c r="C37" s="196">
        <v>75900</v>
      </c>
      <c r="D37" s="205"/>
      <c r="E37" s="194"/>
      <c r="F37" s="195"/>
      <c r="G37" s="196"/>
      <c r="H37" s="200"/>
    </row>
    <row r="38" spans="1:8" x14ac:dyDescent="0.25">
      <c r="A38" s="199" t="s">
        <v>279</v>
      </c>
      <c r="B38" s="194" t="s">
        <v>97</v>
      </c>
      <c r="C38" s="196">
        <v>33600</v>
      </c>
      <c r="D38" s="205"/>
      <c r="E38" s="194"/>
      <c r="F38" s="195"/>
      <c r="G38" s="196"/>
      <c r="H38" s="200"/>
    </row>
    <row r="39" spans="1:8" x14ac:dyDescent="0.25">
      <c r="A39" s="199" t="s">
        <v>201</v>
      </c>
      <c r="B39" s="194" t="s">
        <v>280</v>
      </c>
      <c r="C39" s="196">
        <v>16800</v>
      </c>
      <c r="D39" s="205"/>
      <c r="E39" s="194"/>
      <c r="F39" s="195"/>
      <c r="G39" s="196"/>
      <c r="H39" s="200"/>
    </row>
    <row r="40" spans="1:8" x14ac:dyDescent="0.25">
      <c r="A40" s="199" t="s">
        <v>202</v>
      </c>
      <c r="B40" s="194" t="s">
        <v>281</v>
      </c>
      <c r="C40" s="196">
        <v>12950</v>
      </c>
      <c r="D40" s="205"/>
      <c r="E40" s="194"/>
      <c r="F40" s="195"/>
      <c r="G40" s="196"/>
      <c r="H40" s="200"/>
    </row>
    <row r="41" spans="1:8" x14ac:dyDescent="0.25">
      <c r="A41" s="199" t="s">
        <v>189</v>
      </c>
      <c r="B41" s="194" t="s">
        <v>275</v>
      </c>
      <c r="C41" s="196">
        <v>8400</v>
      </c>
      <c r="D41" s="205"/>
      <c r="E41" s="194"/>
      <c r="F41" s="195"/>
      <c r="G41" s="196"/>
      <c r="H41" s="200"/>
    </row>
    <row r="42" spans="1:8" x14ac:dyDescent="0.25">
      <c r="A42" s="199" t="s">
        <v>189</v>
      </c>
      <c r="B42" s="194" t="s">
        <v>91</v>
      </c>
      <c r="C42" s="196">
        <v>8400</v>
      </c>
      <c r="D42" s="205"/>
      <c r="E42" s="194"/>
      <c r="F42" s="195"/>
      <c r="G42" s="196"/>
      <c r="H42" s="200"/>
    </row>
    <row r="43" spans="1:8" x14ac:dyDescent="0.25">
      <c r="A43" s="199" t="s">
        <v>189</v>
      </c>
      <c r="B43" s="194" t="s">
        <v>97</v>
      </c>
      <c r="C43" s="196">
        <v>8400</v>
      </c>
      <c r="D43" s="205"/>
      <c r="E43" s="194"/>
      <c r="F43" s="195"/>
      <c r="G43" s="196"/>
      <c r="H43" s="200"/>
    </row>
    <row r="44" spans="1:8" x14ac:dyDescent="0.25">
      <c r="A44" s="199" t="s">
        <v>186</v>
      </c>
      <c r="B44" s="194" t="s">
        <v>98</v>
      </c>
      <c r="C44" s="196">
        <v>16800</v>
      </c>
      <c r="D44" s="205"/>
      <c r="E44" s="194"/>
      <c r="F44" s="195"/>
      <c r="G44" s="196"/>
      <c r="H44" s="200"/>
    </row>
    <row r="45" spans="1:8" x14ac:dyDescent="0.25">
      <c r="A45" s="199" t="s">
        <v>186</v>
      </c>
      <c r="B45" s="194" t="s">
        <v>92</v>
      </c>
      <c r="C45" s="196">
        <v>8400</v>
      </c>
      <c r="D45" s="205"/>
      <c r="E45" s="194"/>
      <c r="F45" s="195"/>
      <c r="G45" s="196"/>
      <c r="H45" s="200"/>
    </row>
    <row r="46" spans="1:8" x14ac:dyDescent="0.25">
      <c r="A46" s="199" t="s">
        <v>186</v>
      </c>
      <c r="B46" s="194" t="s">
        <v>92</v>
      </c>
      <c r="C46" s="196">
        <v>8400</v>
      </c>
      <c r="D46" s="205"/>
      <c r="E46" s="194"/>
      <c r="F46" s="195"/>
      <c r="G46" s="196"/>
      <c r="H46" s="200"/>
    </row>
    <row r="47" spans="1:8" x14ac:dyDescent="0.25">
      <c r="A47" s="199" t="s">
        <v>190</v>
      </c>
      <c r="B47" s="194" t="s">
        <v>90</v>
      </c>
      <c r="C47" s="196">
        <v>92400</v>
      </c>
      <c r="D47" s="205"/>
      <c r="E47" s="194"/>
      <c r="F47" s="195"/>
      <c r="G47" s="196"/>
      <c r="H47" s="200"/>
    </row>
    <row r="48" spans="1:8" x14ac:dyDescent="0.25">
      <c r="A48" s="199" t="s">
        <v>204</v>
      </c>
      <c r="B48" s="194" t="s">
        <v>114</v>
      </c>
      <c r="C48" s="196">
        <v>16800</v>
      </c>
      <c r="D48" s="205"/>
      <c r="E48" s="194"/>
      <c r="F48" s="195"/>
      <c r="G48" s="196"/>
      <c r="H48" s="200"/>
    </row>
    <row r="49" spans="1:8" x14ac:dyDescent="0.25">
      <c r="A49" s="199" t="s">
        <v>204</v>
      </c>
      <c r="B49" s="194" t="s">
        <v>275</v>
      </c>
      <c r="C49" s="196">
        <v>8400</v>
      </c>
      <c r="D49" s="205"/>
      <c r="E49" s="194"/>
      <c r="F49" s="195"/>
      <c r="G49" s="196"/>
      <c r="H49" s="200"/>
    </row>
    <row r="50" spans="1:8" x14ac:dyDescent="0.25">
      <c r="C50" s="2"/>
      <c r="D50" s="205"/>
      <c r="E50" s="194"/>
      <c r="F50" s="195"/>
      <c r="G50" s="196"/>
      <c r="H50" s="200"/>
    </row>
    <row r="51" spans="1:8" ht="15.6" x14ac:dyDescent="0.25">
      <c r="A51" s="199"/>
      <c r="B51" s="166" t="s">
        <v>110</v>
      </c>
      <c r="C51" s="196"/>
      <c r="D51" s="205"/>
      <c r="E51" s="194"/>
      <c r="F51" s="195"/>
      <c r="G51" s="196"/>
      <c r="H51" s="200"/>
    </row>
    <row r="52" spans="1:8" x14ac:dyDescent="0.25">
      <c r="A52" s="199" t="s">
        <v>183</v>
      </c>
      <c r="B52" s="194" t="s">
        <v>96</v>
      </c>
      <c r="C52" s="196">
        <v>50000</v>
      </c>
      <c r="D52" s="205"/>
      <c r="E52" s="194"/>
      <c r="F52" s="195"/>
      <c r="G52" s="196"/>
      <c r="H52" s="200"/>
    </row>
    <row r="53" spans="1:8" x14ac:dyDescent="0.25">
      <c r="A53" s="199" t="s">
        <v>192</v>
      </c>
      <c r="B53" s="194" t="s">
        <v>93</v>
      </c>
      <c r="C53" s="196">
        <v>25000</v>
      </c>
      <c r="D53" s="205"/>
      <c r="E53" s="194"/>
      <c r="F53" s="195"/>
      <c r="G53" s="196"/>
      <c r="H53" s="200"/>
    </row>
    <row r="54" spans="1:8" x14ac:dyDescent="0.25">
      <c r="C54" s="2"/>
      <c r="D54" s="205"/>
      <c r="E54" s="194"/>
      <c r="F54" s="195"/>
      <c r="G54" s="196"/>
      <c r="H54" s="200"/>
    </row>
    <row r="55" spans="1:8" ht="15.6" x14ac:dyDescent="0.25">
      <c r="A55" s="165" t="s">
        <v>19</v>
      </c>
      <c r="B55" s="166" t="s">
        <v>15</v>
      </c>
      <c r="C55" s="196"/>
      <c r="D55" s="207">
        <f>SUM(C28:C53)</f>
        <v>600730</v>
      </c>
      <c r="E55" s="166" t="s">
        <v>19</v>
      </c>
      <c r="F55" s="166" t="s">
        <v>16</v>
      </c>
      <c r="G55" s="196"/>
      <c r="H55" s="202">
        <v>262572.84999999998</v>
      </c>
    </row>
    <row r="56" spans="1:8" ht="21" customHeight="1" x14ac:dyDescent="0.25">
      <c r="A56" s="272"/>
      <c r="B56" s="273"/>
      <c r="C56" s="277"/>
      <c r="D56" s="208"/>
      <c r="E56" s="273"/>
      <c r="F56" s="278" t="s">
        <v>115</v>
      </c>
      <c r="G56" s="279"/>
      <c r="H56" s="280">
        <v>262572.84999999998</v>
      </c>
    </row>
    <row r="57" spans="1:8" ht="15" customHeight="1" x14ac:dyDescent="0.25">
      <c r="A57" s="272"/>
      <c r="B57" s="273"/>
      <c r="C57" s="277"/>
      <c r="D57" s="208"/>
      <c r="E57" s="273"/>
      <c r="F57" s="278"/>
      <c r="G57" s="279"/>
      <c r="H57" s="274"/>
    </row>
    <row r="58" spans="1:8" ht="28.5" customHeight="1" thickBot="1" x14ac:dyDescent="0.3">
      <c r="A58" s="179"/>
      <c r="B58" s="180"/>
      <c r="C58" s="203"/>
      <c r="D58" s="209"/>
      <c r="E58" s="180"/>
      <c r="F58" s="180"/>
      <c r="G58" s="73"/>
      <c r="H58" s="204"/>
    </row>
    <row r="59" spans="1:8" ht="15.6" x14ac:dyDescent="0.25">
      <c r="A59" s="9"/>
    </row>
    <row r="60" spans="1:8" x14ac:dyDescent="0.25">
      <c r="A60" s="40"/>
    </row>
    <row r="61" spans="1:8" hidden="1" x14ac:dyDescent="0.25">
      <c r="A61" s="40"/>
    </row>
    <row r="62" spans="1:8" hidden="1" x14ac:dyDescent="0.25">
      <c r="A62" s="40"/>
    </row>
    <row r="63" spans="1:8" hidden="1" x14ac:dyDescent="0.25">
      <c r="A63" s="40"/>
    </row>
    <row r="64" spans="1:8" hidden="1" x14ac:dyDescent="0.25">
      <c r="A64" s="1"/>
    </row>
    <row r="65" spans="1:10" ht="15.6" hidden="1" x14ac:dyDescent="0.25">
      <c r="C65" s="84" t="s">
        <v>25</v>
      </c>
    </row>
    <row r="66" spans="1:10" ht="15.6" hidden="1" x14ac:dyDescent="0.25">
      <c r="C66" s="86"/>
    </row>
    <row r="67" spans="1:10" ht="15.6" hidden="1" x14ac:dyDescent="0.25">
      <c r="C67" s="84" t="s">
        <v>26</v>
      </c>
    </row>
    <row r="68" spans="1:10" ht="15" hidden="1" customHeight="1" x14ac:dyDescent="0.25">
      <c r="A68" s="8"/>
    </row>
    <row r="69" spans="1:10" ht="15" hidden="1" customHeight="1" x14ac:dyDescent="0.25">
      <c r="A69" s="163" t="s">
        <v>11</v>
      </c>
      <c r="B69" s="164"/>
      <c r="C69" s="72"/>
      <c r="D69" s="72"/>
      <c r="E69" s="264" t="s">
        <v>12</v>
      </c>
      <c r="F69" s="265"/>
      <c r="G69" s="265"/>
      <c r="H69" s="266"/>
      <c r="I69" s="43"/>
      <c r="J69" s="43"/>
    </row>
    <row r="70" spans="1:10" ht="16.2" hidden="1" thickBot="1" x14ac:dyDescent="0.3">
      <c r="A70" s="179"/>
      <c r="B70" s="180"/>
      <c r="C70" s="73"/>
      <c r="D70" s="73"/>
      <c r="E70" s="267"/>
      <c r="F70" s="268"/>
      <c r="G70" s="268"/>
      <c r="H70" s="269"/>
      <c r="I70" s="43"/>
      <c r="J70" s="43"/>
    </row>
    <row r="71" spans="1:10" ht="23.25" hidden="1" customHeight="1" x14ac:dyDescent="0.25">
      <c r="A71" s="227" t="s">
        <v>27</v>
      </c>
      <c r="B71" s="167" t="s">
        <v>28</v>
      </c>
      <c r="C71" s="229" t="s">
        <v>29</v>
      </c>
      <c r="D71" s="74" t="s">
        <v>30</v>
      </c>
      <c r="E71" s="165" t="s">
        <v>27</v>
      </c>
      <c r="F71" s="167" t="s">
        <v>31</v>
      </c>
      <c r="G71" s="270" t="s">
        <v>29</v>
      </c>
      <c r="H71" s="271" t="s">
        <v>30</v>
      </c>
    </row>
    <row r="72" spans="1:10" ht="21" hidden="1" customHeight="1" x14ac:dyDescent="0.25">
      <c r="A72" s="228"/>
      <c r="B72" s="181" t="s">
        <v>32</v>
      </c>
      <c r="C72" s="230"/>
      <c r="D72" s="75"/>
      <c r="E72" s="179"/>
      <c r="F72" s="181" t="s">
        <v>32</v>
      </c>
      <c r="G72" s="230"/>
      <c r="H72" s="228"/>
    </row>
    <row r="73" spans="1:10" hidden="1" x14ac:dyDescent="0.25">
      <c r="A73" s="241" t="s">
        <v>13</v>
      </c>
      <c r="B73" s="241" t="s">
        <v>33</v>
      </c>
      <c r="C73" s="223"/>
      <c r="D73" s="262">
        <v>636.29999999999995</v>
      </c>
      <c r="E73" s="47" t="s">
        <v>34</v>
      </c>
      <c r="F73" s="241" t="s">
        <v>35</v>
      </c>
      <c r="G73" s="223">
        <v>963</v>
      </c>
      <c r="H73" s="241"/>
    </row>
    <row r="74" spans="1:10" ht="9" hidden="1" customHeight="1" x14ac:dyDescent="0.25">
      <c r="A74" s="242"/>
      <c r="B74" s="242"/>
      <c r="C74" s="224"/>
      <c r="D74" s="263"/>
      <c r="E74" s="48"/>
      <c r="F74" s="242"/>
      <c r="G74" s="224"/>
      <c r="H74" s="242"/>
    </row>
    <row r="75" spans="1:10" ht="15" hidden="1" customHeight="1" x14ac:dyDescent="0.25">
      <c r="A75" s="174" t="s">
        <v>34</v>
      </c>
      <c r="B75" s="32" t="s">
        <v>36</v>
      </c>
      <c r="C75" s="69">
        <v>3000</v>
      </c>
      <c r="D75" s="76"/>
      <c r="E75" s="50"/>
      <c r="F75" s="174" t="s">
        <v>37</v>
      </c>
      <c r="G75" s="69">
        <v>708</v>
      </c>
      <c r="H75" s="32"/>
    </row>
    <row r="76" spans="1:10" ht="16.2" hidden="1" thickBot="1" x14ac:dyDescent="0.3">
      <c r="A76" s="174"/>
      <c r="B76" s="32"/>
      <c r="C76" s="87"/>
      <c r="D76" s="77"/>
      <c r="E76" s="50"/>
      <c r="F76" s="174"/>
      <c r="G76" s="69"/>
      <c r="H76" s="181"/>
    </row>
    <row r="77" spans="1:10" ht="15" hidden="1" customHeight="1" x14ac:dyDescent="0.25">
      <c r="A77" s="174" t="s">
        <v>19</v>
      </c>
      <c r="B77" s="181" t="s">
        <v>38</v>
      </c>
      <c r="C77" s="78"/>
      <c r="D77" s="78">
        <f>+C75</f>
        <v>3000</v>
      </c>
      <c r="E77" s="177"/>
      <c r="F77" s="169" t="s">
        <v>39</v>
      </c>
      <c r="G77" s="71"/>
      <c r="H77" s="181">
        <f>SUM(G73:G75)</f>
        <v>1671</v>
      </c>
    </row>
    <row r="78" spans="1:10" ht="16.2" hidden="1" thickBot="1" x14ac:dyDescent="0.3">
      <c r="A78" s="174"/>
      <c r="B78" s="181" t="s">
        <v>18</v>
      </c>
      <c r="C78" s="78">
        <v>0</v>
      </c>
      <c r="D78" s="78">
        <v>0</v>
      </c>
      <c r="E78" s="177"/>
      <c r="F78" s="169" t="s">
        <v>40</v>
      </c>
      <c r="G78" s="71"/>
      <c r="H78" s="181">
        <v>1402.77</v>
      </c>
    </row>
    <row r="79" spans="1:10" ht="15.75" hidden="1" customHeight="1" x14ac:dyDescent="0.25">
      <c r="A79" s="260"/>
      <c r="B79" s="233" t="s">
        <v>41</v>
      </c>
      <c r="C79" s="239"/>
      <c r="D79" s="239">
        <f>+D73+D77</f>
        <v>3636.3</v>
      </c>
      <c r="E79" s="233"/>
      <c r="F79" s="168" t="s">
        <v>42</v>
      </c>
      <c r="G79" s="71"/>
      <c r="H79" s="181"/>
    </row>
    <row r="80" spans="1:10" ht="22.5" hidden="1" customHeight="1" x14ac:dyDescent="0.25">
      <c r="A80" s="261"/>
      <c r="B80" s="234"/>
      <c r="C80" s="240"/>
      <c r="D80" s="240"/>
      <c r="E80" s="234"/>
      <c r="F80" s="169" t="s">
        <v>43</v>
      </c>
      <c r="G80" s="71"/>
      <c r="H80" s="39">
        <f>SUM(G79:G80)</f>
        <v>0</v>
      </c>
    </row>
    <row r="81" spans="1:10" ht="35.25" hidden="1" customHeight="1" x14ac:dyDescent="0.25">
      <c r="A81" s="227"/>
      <c r="B81" s="227" t="s">
        <v>44</v>
      </c>
      <c r="C81" s="170"/>
      <c r="D81" s="79"/>
      <c r="E81" s="163"/>
      <c r="F81" s="173" t="s">
        <v>45</v>
      </c>
      <c r="G81" s="229" t="s">
        <v>46</v>
      </c>
      <c r="H81" s="227"/>
    </row>
    <row r="82" spans="1:10" ht="16.2" hidden="1" thickBot="1" x14ac:dyDescent="0.3">
      <c r="A82" s="228"/>
      <c r="B82" s="228"/>
      <c r="C82" s="171"/>
      <c r="D82" s="71"/>
      <c r="E82" s="179"/>
      <c r="F82" s="169" t="s">
        <v>24</v>
      </c>
      <c r="G82" s="230"/>
      <c r="H82" s="228"/>
    </row>
    <row r="83" spans="1:10" ht="16.2" hidden="1" thickBot="1" x14ac:dyDescent="0.3">
      <c r="A83" s="182"/>
      <c r="B83" s="181" t="s">
        <v>47</v>
      </c>
      <c r="C83" s="256">
        <f>+D79</f>
        <v>3636.3</v>
      </c>
      <c r="D83" s="281"/>
      <c r="E83" s="177"/>
      <c r="F83" s="175" t="s">
        <v>48</v>
      </c>
      <c r="G83" s="70"/>
      <c r="H83" s="33">
        <f>+C83-H77-H78</f>
        <v>562.5300000000002</v>
      </c>
      <c r="I83" s="55"/>
    </row>
    <row r="84" spans="1:10" ht="31.8" hidden="1" thickBot="1" x14ac:dyDescent="0.3">
      <c r="A84" s="258"/>
      <c r="B84" s="259"/>
      <c r="C84" s="259"/>
      <c r="D84" s="257"/>
      <c r="E84" s="177"/>
      <c r="F84" s="175" t="s">
        <v>49</v>
      </c>
      <c r="G84" s="70"/>
      <c r="H84" s="181"/>
    </row>
    <row r="85" spans="1:10" hidden="1" x14ac:dyDescent="0.25">
      <c r="A85" s="56"/>
      <c r="B85" s="56"/>
      <c r="C85" s="80"/>
      <c r="D85" s="80"/>
      <c r="E85" s="56"/>
      <c r="F85" s="56"/>
      <c r="G85" s="80"/>
      <c r="H85" s="56"/>
      <c r="I85" s="56"/>
      <c r="J85" s="56"/>
    </row>
    <row r="86" spans="1:10" ht="15.6" hidden="1" x14ac:dyDescent="0.25">
      <c r="A86" s="57" t="s">
        <v>50</v>
      </c>
    </row>
    <row r="87" spans="1:10" ht="15.6" hidden="1" x14ac:dyDescent="0.25">
      <c r="A87" s="8"/>
    </row>
    <row r="88" spans="1:10" ht="15.6" hidden="1" x14ac:dyDescent="0.25">
      <c r="A88" s="57" t="s">
        <v>51</v>
      </c>
    </row>
    <row r="89" spans="1:10" ht="15.6" hidden="1" x14ac:dyDescent="0.25">
      <c r="A89" s="57"/>
    </row>
    <row r="90" spans="1:10" hidden="1" x14ac:dyDescent="0.25">
      <c r="A90" s="241" t="s">
        <v>27</v>
      </c>
      <c r="B90" s="241" t="s">
        <v>14</v>
      </c>
      <c r="C90" s="223" t="s">
        <v>18</v>
      </c>
      <c r="D90" s="229" t="s">
        <v>30</v>
      </c>
    </row>
    <row r="91" spans="1:10" ht="15.6" hidden="1" thickBot="1" x14ac:dyDescent="0.3">
      <c r="A91" s="242"/>
      <c r="B91" s="242"/>
      <c r="C91" s="224"/>
      <c r="D91" s="230"/>
    </row>
    <row r="92" spans="1:10" ht="23.25" hidden="1" customHeight="1" x14ac:dyDescent="0.25">
      <c r="A92" s="249" t="s">
        <v>52</v>
      </c>
      <c r="B92" s="251">
        <v>59920.87</v>
      </c>
      <c r="C92" s="223">
        <v>3355.57</v>
      </c>
      <c r="D92" s="229" t="s">
        <v>53</v>
      </c>
    </row>
    <row r="93" spans="1:10" ht="15.6" hidden="1" thickBot="1" x14ac:dyDescent="0.3">
      <c r="A93" s="250"/>
      <c r="B93" s="228"/>
      <c r="C93" s="224"/>
      <c r="D93" s="230"/>
    </row>
    <row r="94" spans="1:10" ht="15.6" hidden="1" x14ac:dyDescent="0.25">
      <c r="A94" s="57"/>
    </row>
    <row r="95" spans="1:10" ht="15.6" hidden="1" x14ac:dyDescent="0.25">
      <c r="A95" s="57"/>
    </row>
    <row r="96" spans="1:10" ht="15.6" hidden="1" x14ac:dyDescent="0.25">
      <c r="A96" s="57" t="s">
        <v>54</v>
      </c>
    </row>
    <row r="97" spans="1:7" ht="15.6" hidden="1" x14ac:dyDescent="0.25">
      <c r="A97" s="57" t="s">
        <v>55</v>
      </c>
    </row>
    <row r="98" spans="1:7" ht="15.6" hidden="1" x14ac:dyDescent="0.25">
      <c r="A98" s="57"/>
    </row>
    <row r="99" spans="1:7" hidden="1" x14ac:dyDescent="0.25">
      <c r="A99" s="252" t="s">
        <v>11</v>
      </c>
      <c r="B99" s="244"/>
      <c r="C99" s="244"/>
      <c r="D99" s="253"/>
      <c r="E99" s="243" t="s">
        <v>12</v>
      </c>
      <c r="F99" s="244"/>
      <c r="G99" s="245"/>
    </row>
    <row r="100" spans="1:7" ht="15.6" hidden="1" thickBot="1" x14ac:dyDescent="0.3">
      <c r="A100" s="254"/>
      <c r="B100" s="247"/>
      <c r="C100" s="247"/>
      <c r="D100" s="255"/>
      <c r="E100" s="246"/>
      <c r="F100" s="247"/>
      <c r="G100" s="248"/>
    </row>
    <row r="101" spans="1:7" ht="15.6" hidden="1" x14ac:dyDescent="0.25">
      <c r="A101" s="173" t="s">
        <v>28</v>
      </c>
      <c r="B101" s="227" t="s">
        <v>29</v>
      </c>
      <c r="C101" s="229" t="s">
        <v>30</v>
      </c>
      <c r="D101" s="229" t="s">
        <v>27</v>
      </c>
      <c r="E101" s="167" t="s">
        <v>31</v>
      </c>
      <c r="F101" s="227" t="s">
        <v>29</v>
      </c>
      <c r="G101" s="229" t="s">
        <v>30</v>
      </c>
    </row>
    <row r="102" spans="1:7" ht="16.2" hidden="1" thickBot="1" x14ac:dyDescent="0.3">
      <c r="A102" s="169" t="s">
        <v>32</v>
      </c>
      <c r="B102" s="228"/>
      <c r="C102" s="230"/>
      <c r="D102" s="230"/>
      <c r="E102" s="181" t="s">
        <v>32</v>
      </c>
      <c r="F102" s="228"/>
      <c r="G102" s="230"/>
    </row>
    <row r="103" spans="1:7" hidden="1" x14ac:dyDescent="0.25">
      <c r="A103" s="58" t="s">
        <v>56</v>
      </c>
      <c r="B103" s="241"/>
      <c r="C103" s="229">
        <v>264170.28999999998</v>
      </c>
      <c r="D103" s="223"/>
      <c r="E103" s="241"/>
      <c r="F103" s="241"/>
      <c r="G103" s="223"/>
    </row>
    <row r="104" spans="1:7" ht="15.6" hidden="1" thickBot="1" x14ac:dyDescent="0.3">
      <c r="A104" s="174" t="s">
        <v>57</v>
      </c>
      <c r="B104" s="242"/>
      <c r="C104" s="230"/>
      <c r="D104" s="224"/>
      <c r="E104" s="242"/>
      <c r="F104" s="242"/>
      <c r="G104" s="224"/>
    </row>
    <row r="105" spans="1:7" ht="16.2" hidden="1" thickBot="1" x14ac:dyDescent="0.3">
      <c r="A105" s="174"/>
      <c r="B105" s="32"/>
      <c r="C105" s="71"/>
      <c r="D105" s="69"/>
      <c r="E105" s="32"/>
      <c r="F105" s="32"/>
      <c r="G105" s="69"/>
    </row>
    <row r="106" spans="1:7" ht="16.2" hidden="1" thickBot="1" x14ac:dyDescent="0.3">
      <c r="A106" s="169" t="s">
        <v>38</v>
      </c>
      <c r="B106" s="51">
        <v>0</v>
      </c>
      <c r="C106" s="71"/>
      <c r="D106" s="71"/>
      <c r="E106" s="181" t="s">
        <v>39</v>
      </c>
      <c r="F106" s="51">
        <v>0</v>
      </c>
      <c r="G106" s="71"/>
    </row>
    <row r="107" spans="1:7" ht="31.8" hidden="1" thickBot="1" x14ac:dyDescent="0.3">
      <c r="A107" s="169" t="s">
        <v>18</v>
      </c>
      <c r="B107" s="37">
        <v>5645.59</v>
      </c>
      <c r="C107" s="71">
        <f>SUM(B106:B107)</f>
        <v>5645.59</v>
      </c>
      <c r="D107" s="71"/>
      <c r="E107" s="181" t="s">
        <v>40</v>
      </c>
      <c r="F107" s="51">
        <v>0</v>
      </c>
      <c r="G107" s="71"/>
    </row>
    <row r="108" spans="1:7" ht="24.75" hidden="1" customHeight="1" x14ac:dyDescent="0.25">
      <c r="A108" s="227" t="s">
        <v>41</v>
      </c>
      <c r="B108" s="167">
        <v>0</v>
      </c>
      <c r="C108" s="229">
        <f>SUM(B108:B109)</f>
        <v>5645.59</v>
      </c>
      <c r="D108" s="229"/>
      <c r="E108" s="227" t="s">
        <v>58</v>
      </c>
      <c r="F108" s="237">
        <v>0</v>
      </c>
      <c r="G108" s="239">
        <f>SUM(F106:F109)</f>
        <v>0</v>
      </c>
    </row>
    <row r="109" spans="1:7" ht="16.2" hidden="1" thickBot="1" x14ac:dyDescent="0.3">
      <c r="A109" s="228"/>
      <c r="B109" s="37">
        <v>5645.59</v>
      </c>
      <c r="C109" s="230"/>
      <c r="D109" s="230"/>
      <c r="E109" s="228"/>
      <c r="F109" s="238"/>
      <c r="G109" s="240"/>
    </row>
    <row r="110" spans="1:7" ht="61.5" hidden="1" customHeight="1" x14ac:dyDescent="0.25">
      <c r="A110" s="227"/>
      <c r="B110" s="227"/>
      <c r="C110" s="229"/>
      <c r="D110" s="229"/>
      <c r="E110" s="167" t="s">
        <v>59</v>
      </c>
      <c r="F110" s="227"/>
      <c r="G110" s="229"/>
    </row>
    <row r="111" spans="1:7" ht="18.75" hidden="1" customHeight="1" x14ac:dyDescent="0.25">
      <c r="A111" s="228"/>
      <c r="B111" s="228"/>
      <c r="C111" s="230"/>
      <c r="D111" s="230"/>
      <c r="E111" s="181" t="s">
        <v>24</v>
      </c>
      <c r="F111" s="228"/>
      <c r="G111" s="230"/>
    </row>
    <row r="112" spans="1:7" ht="36.75" hidden="1" customHeight="1" x14ac:dyDescent="0.25">
      <c r="A112" s="227" t="s">
        <v>60</v>
      </c>
      <c r="B112" s="227"/>
      <c r="C112" s="229"/>
      <c r="D112" s="231"/>
      <c r="E112" s="233" t="s">
        <v>48</v>
      </c>
      <c r="F112" s="235"/>
      <c r="G112" s="223">
        <f>SUM(C103,C108)</f>
        <v>269815.88</v>
      </c>
    </row>
    <row r="113" spans="1:7" ht="15.6" hidden="1" thickBot="1" x14ac:dyDescent="0.3">
      <c r="A113" s="228"/>
      <c r="B113" s="228"/>
      <c r="C113" s="230"/>
      <c r="D113" s="232"/>
      <c r="E113" s="234"/>
      <c r="F113" s="236"/>
      <c r="G113" s="224"/>
    </row>
    <row r="114" spans="1:7" ht="15.6" hidden="1" x14ac:dyDescent="0.25">
      <c r="A114" s="43"/>
      <c r="B114" s="43"/>
      <c r="C114" s="90"/>
      <c r="D114" s="81"/>
      <c r="E114" s="60"/>
      <c r="F114" s="59"/>
      <c r="G114" s="80"/>
    </row>
    <row r="115" spans="1:7" ht="15.6" hidden="1" x14ac:dyDescent="0.25">
      <c r="A115" s="43"/>
      <c r="B115" s="43"/>
      <c r="C115" s="90"/>
      <c r="D115" s="81"/>
      <c r="E115" s="60"/>
      <c r="F115" s="59"/>
      <c r="G115" s="80"/>
    </row>
    <row r="116" spans="1:7" ht="15.6" hidden="1" x14ac:dyDescent="0.25">
      <c r="A116" s="43"/>
      <c r="B116" s="43"/>
      <c r="C116" s="90"/>
      <c r="D116" s="81"/>
      <c r="E116" s="60"/>
      <c r="F116" s="59"/>
      <c r="G116" s="80"/>
    </row>
    <row r="117" spans="1:7" ht="15.6" hidden="1" x14ac:dyDescent="0.25">
      <c r="A117" s="43"/>
      <c r="B117" s="43"/>
      <c r="C117" s="90"/>
      <c r="D117" s="81"/>
      <c r="E117" s="60"/>
      <c r="F117" s="59"/>
      <c r="G117" s="80"/>
    </row>
    <row r="118" spans="1:7" ht="15.6" hidden="1" x14ac:dyDescent="0.25">
      <c r="A118" s="43"/>
      <c r="B118" s="43"/>
      <c r="C118" s="90"/>
      <c r="D118" s="81"/>
      <c r="E118" s="60"/>
      <c r="F118" s="59"/>
      <c r="G118" s="80"/>
    </row>
    <row r="119" spans="1:7" ht="15.6" hidden="1" x14ac:dyDescent="0.25">
      <c r="A119" s="43"/>
      <c r="B119" s="43"/>
      <c r="C119" s="90"/>
      <c r="D119" s="81"/>
      <c r="E119" s="60"/>
      <c r="F119" s="59"/>
      <c r="G119" s="80"/>
    </row>
    <row r="120" spans="1:7" ht="15.6" hidden="1" x14ac:dyDescent="0.25">
      <c r="A120" s="43"/>
      <c r="B120" s="43"/>
      <c r="C120" s="90"/>
      <c r="D120" s="81"/>
      <c r="E120" s="60"/>
      <c r="F120" s="59"/>
      <c r="G120" s="80"/>
    </row>
    <row r="121" spans="1:7" ht="15.6" hidden="1" x14ac:dyDescent="0.25">
      <c r="A121" s="43"/>
      <c r="B121" s="43"/>
      <c r="C121" s="90"/>
      <c r="D121" s="81"/>
      <c r="E121" s="60"/>
      <c r="F121" s="59"/>
      <c r="G121" s="80"/>
    </row>
    <row r="122" spans="1:7" ht="15.6" hidden="1" x14ac:dyDescent="0.25">
      <c r="A122" s="43"/>
      <c r="B122" s="43"/>
      <c r="C122" s="90"/>
      <c r="D122" s="81"/>
      <c r="E122" s="60"/>
      <c r="F122" s="59"/>
      <c r="G122" s="80"/>
    </row>
    <row r="123" spans="1:7" ht="15.6" hidden="1" x14ac:dyDescent="0.25">
      <c r="A123" s="43"/>
      <c r="B123" s="43"/>
      <c r="C123" s="90"/>
      <c r="D123" s="81"/>
      <c r="E123" s="60"/>
      <c r="F123" s="59"/>
      <c r="G123" s="80"/>
    </row>
    <row r="124" spans="1:7" ht="15.6" hidden="1" x14ac:dyDescent="0.25">
      <c r="A124" s="43"/>
      <c r="B124" s="43"/>
      <c r="C124" s="90"/>
      <c r="D124" s="81"/>
      <c r="E124" s="60"/>
      <c r="F124" s="59"/>
      <c r="G124" s="80"/>
    </row>
    <row r="125" spans="1:7" ht="15.6" hidden="1" x14ac:dyDescent="0.25">
      <c r="A125" s="9"/>
    </row>
    <row r="126" spans="1:7" ht="15.6" hidden="1" x14ac:dyDescent="0.25">
      <c r="A126" s="57" t="s">
        <v>61</v>
      </c>
    </row>
    <row r="127" spans="1:7" ht="16.2" hidden="1" thickBot="1" x14ac:dyDescent="0.3">
      <c r="A127" s="61"/>
      <c r="B127" s="176" t="s">
        <v>62</v>
      </c>
      <c r="C127" s="91" t="s">
        <v>63</v>
      </c>
    </row>
    <row r="128" spans="1:7" ht="16.2" hidden="1" thickBot="1" x14ac:dyDescent="0.3">
      <c r="A128" s="174" t="s">
        <v>64</v>
      </c>
      <c r="B128" s="63">
        <v>87019.14</v>
      </c>
      <c r="C128" s="92">
        <v>19588.099999999999</v>
      </c>
    </row>
    <row r="129" spans="1:4" ht="16.2" hidden="1" thickBot="1" x14ac:dyDescent="0.3">
      <c r="A129" s="174" t="s">
        <v>65</v>
      </c>
      <c r="B129" s="172">
        <v>636.29999999999995</v>
      </c>
      <c r="C129" s="92">
        <v>562.53</v>
      </c>
    </row>
    <row r="130" spans="1:4" ht="16.2" hidden="1" thickBot="1" x14ac:dyDescent="0.3">
      <c r="A130" s="174" t="s">
        <v>66</v>
      </c>
      <c r="B130" s="63">
        <v>63276.44</v>
      </c>
      <c r="C130" s="93">
        <v>63276.44</v>
      </c>
    </row>
    <row r="131" spans="1:4" ht="30.6" hidden="1" thickBot="1" x14ac:dyDescent="0.3">
      <c r="A131" s="174" t="s">
        <v>67</v>
      </c>
      <c r="B131" s="63">
        <v>264170.28999999998</v>
      </c>
      <c r="C131" s="92">
        <v>269815.88</v>
      </c>
    </row>
    <row r="132" spans="1:4" ht="16.2" hidden="1" thickBot="1" x14ac:dyDescent="0.3">
      <c r="A132" s="174" t="s">
        <v>68</v>
      </c>
      <c r="B132" s="63">
        <f>SUM(B128:B131)</f>
        <v>415102.17</v>
      </c>
      <c r="C132" s="93">
        <f>SUM(C128:C131)</f>
        <v>353242.95</v>
      </c>
    </row>
    <row r="133" spans="1:4" ht="16.2" hidden="1" thickBot="1" x14ac:dyDescent="0.3">
      <c r="A133" s="174" t="s">
        <v>69</v>
      </c>
      <c r="B133" s="63">
        <v>28794.9</v>
      </c>
      <c r="C133" s="93"/>
    </row>
    <row r="134" spans="1:4" hidden="1" x14ac:dyDescent="0.25">
      <c r="D134" s="82"/>
    </row>
    <row r="135" spans="1:4" x14ac:dyDescent="0.25">
      <c r="A135" s="2" t="s">
        <v>116</v>
      </c>
      <c r="D135" s="82"/>
    </row>
    <row r="136" spans="1:4" x14ac:dyDescent="0.25">
      <c r="A136" s="2" t="s">
        <v>282</v>
      </c>
      <c r="D136" s="82"/>
    </row>
    <row r="137" spans="1:4" x14ac:dyDescent="0.25">
      <c r="D137" s="82"/>
    </row>
    <row r="138" spans="1:4" x14ac:dyDescent="0.25">
      <c r="D138" s="82"/>
    </row>
    <row r="139" spans="1:4" x14ac:dyDescent="0.25">
      <c r="A139" s="1" t="s">
        <v>71</v>
      </c>
    </row>
    <row r="140" spans="1:4" x14ac:dyDescent="0.25">
      <c r="A140" s="1" t="s">
        <v>117</v>
      </c>
    </row>
    <row r="141" spans="1:4" x14ac:dyDescent="0.25">
      <c r="A141" s="1" t="s">
        <v>118</v>
      </c>
    </row>
    <row r="142" spans="1:4" x14ac:dyDescent="0.25">
      <c r="A142" s="1" t="s">
        <v>72</v>
      </c>
    </row>
  </sheetData>
  <mergeCells count="72">
    <mergeCell ref="G112:G113"/>
    <mergeCell ref="A112:A113"/>
    <mergeCell ref="B112:B113"/>
    <mergeCell ref="C112:C113"/>
    <mergeCell ref="D112:D113"/>
    <mergeCell ref="E112:E113"/>
    <mergeCell ref="F112:F113"/>
    <mergeCell ref="F103:F104"/>
    <mergeCell ref="G110:G111"/>
    <mergeCell ref="A108:A109"/>
    <mergeCell ref="C108:C109"/>
    <mergeCell ref="D108:D109"/>
    <mergeCell ref="E108:E109"/>
    <mergeCell ref="F108:F109"/>
    <mergeCell ref="G108:G109"/>
    <mergeCell ref="A110:A111"/>
    <mergeCell ref="B110:B111"/>
    <mergeCell ref="C110:C111"/>
    <mergeCell ref="D110:D111"/>
    <mergeCell ref="F110:F111"/>
    <mergeCell ref="A92:A93"/>
    <mergeCell ref="B92:B93"/>
    <mergeCell ref="C92:C93"/>
    <mergeCell ref="D92:D93"/>
    <mergeCell ref="G103:G104"/>
    <mergeCell ref="A99:D100"/>
    <mergeCell ref="E99:G100"/>
    <mergeCell ref="B101:B102"/>
    <mergeCell ref="C101:C102"/>
    <mergeCell ref="D101:D102"/>
    <mergeCell ref="F101:F102"/>
    <mergeCell ref="G101:G102"/>
    <mergeCell ref="B103:B104"/>
    <mergeCell ref="C103:C104"/>
    <mergeCell ref="D103:D104"/>
    <mergeCell ref="E103:E104"/>
    <mergeCell ref="H81:H82"/>
    <mergeCell ref="C83:D83"/>
    <mergeCell ref="A90:A91"/>
    <mergeCell ref="B90:B91"/>
    <mergeCell ref="C90:C91"/>
    <mergeCell ref="D90:D91"/>
    <mergeCell ref="A84:D84"/>
    <mergeCell ref="A81:A82"/>
    <mergeCell ref="B81:B82"/>
    <mergeCell ref="G81:G82"/>
    <mergeCell ref="G73:G74"/>
    <mergeCell ref="H73:H74"/>
    <mergeCell ref="A79:A80"/>
    <mergeCell ref="B79:B80"/>
    <mergeCell ref="C79:C80"/>
    <mergeCell ref="D79:D80"/>
    <mergeCell ref="E79:E80"/>
    <mergeCell ref="A73:A74"/>
    <mergeCell ref="B73:B74"/>
    <mergeCell ref="C73:C74"/>
    <mergeCell ref="D73:D74"/>
    <mergeCell ref="F73:F74"/>
    <mergeCell ref="E69:H70"/>
    <mergeCell ref="A71:A72"/>
    <mergeCell ref="C71:C72"/>
    <mergeCell ref="G71:G72"/>
    <mergeCell ref="H71:H72"/>
    <mergeCell ref="A25:D26"/>
    <mergeCell ref="E25:H26"/>
    <mergeCell ref="A56:A57"/>
    <mergeCell ref="B56:B57"/>
    <mergeCell ref="C56:C57"/>
    <mergeCell ref="E56:E57"/>
    <mergeCell ref="F56:F57"/>
    <mergeCell ref="G56:G57"/>
    <mergeCell ref="H56:H5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c8c6d33-acce-4305-88fb-840ff5daeb9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829E6564E14F6448B8561B06A196E29" ma:contentTypeVersion="17" ma:contentTypeDescription="Create a new document." ma:contentTypeScope="" ma:versionID="d8930fae20ddc32564ca0d714e4a3cbc">
  <xsd:schema xmlns:xsd="http://www.w3.org/2001/XMLSchema" xmlns:xs="http://www.w3.org/2001/XMLSchema" xmlns:p="http://schemas.microsoft.com/office/2006/metadata/properties" xmlns:ns3="5c8c6d33-acce-4305-88fb-840ff5daeb9a" xmlns:ns4="95371765-0405-46b2-8762-e66771a5cb22" targetNamespace="http://schemas.microsoft.com/office/2006/metadata/properties" ma:root="true" ma:fieldsID="d091e2d32ec3e635622e60d59423198e" ns3:_="" ns4:_="">
    <xsd:import namespace="5c8c6d33-acce-4305-88fb-840ff5daeb9a"/>
    <xsd:import namespace="95371765-0405-46b2-8762-e66771a5cb2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8c6d33-acce-4305-88fb-840ff5daeb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371765-0405-46b2-8762-e66771a5cb2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825662-C903-4908-9164-F4B9FF13FD96}">
  <ds:schemaRefs>
    <ds:schemaRef ds:uri="5c8c6d33-acce-4305-88fb-840ff5daeb9a"/>
    <ds:schemaRef ds:uri="http://schemas.microsoft.com/office/infopath/2007/PartnerControls"/>
    <ds:schemaRef ds:uri="http://schemas.microsoft.com/office/2006/metadata/properties"/>
    <ds:schemaRef ds:uri="http://schemas.microsoft.com/office/2006/documentManagement/types"/>
    <ds:schemaRef ds:uri="http://purl.org/dc/dcmitype/"/>
    <ds:schemaRef ds:uri="http://purl.org/dc/elements/1.1/"/>
    <ds:schemaRef ds:uri="http://purl.org/dc/terms/"/>
    <ds:schemaRef ds:uri="http://schemas.openxmlformats.org/package/2006/metadata/core-properties"/>
    <ds:schemaRef ds:uri="95371765-0405-46b2-8762-e66771a5cb22"/>
    <ds:schemaRef ds:uri="http://www.w3.org/XML/1998/namespace"/>
  </ds:schemaRefs>
</ds:datastoreItem>
</file>

<file path=customXml/itemProps2.xml><?xml version="1.0" encoding="utf-8"?>
<ds:datastoreItem xmlns:ds="http://schemas.openxmlformats.org/officeDocument/2006/customXml" ds:itemID="{1D8E1A0F-54C9-492F-A478-3C20D004AE40}">
  <ds:schemaRefs>
    <ds:schemaRef ds:uri="http://schemas.microsoft.com/sharepoint/v3/contenttype/forms"/>
  </ds:schemaRefs>
</ds:datastoreItem>
</file>

<file path=customXml/itemProps3.xml><?xml version="1.0" encoding="utf-8"?>
<ds:datastoreItem xmlns:ds="http://schemas.openxmlformats.org/officeDocument/2006/customXml" ds:itemID="{D6FFC793-2EA0-408F-9EDF-CD03AFEA91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8c6d33-acce-4305-88fb-840ff5daeb9a"/>
    <ds:schemaRef ds:uri="95371765-0405-46b2-8762-e66771a5cb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Savings Account</vt:lpstr>
      <vt:lpstr>Cheque Account</vt:lpstr>
      <vt:lpstr>Investment Account</vt:lpstr>
      <vt:lpstr>Term Deposit</vt:lpstr>
      <vt:lpstr>2025 Conference finances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Lebogang Sefolosha [ MTN South Africa ]</dc:creator>
  <cp:lastModifiedBy>Annah Sefolosha</cp:lastModifiedBy>
  <dcterms:created xsi:type="dcterms:W3CDTF">2024-01-03T08:48:06Z</dcterms:created>
  <dcterms:modified xsi:type="dcterms:W3CDTF">2025-01-07T22:23:01Z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b4310d7d-6047-4ff9-b5ce-71e5a0ff4d2b_Enabled">
    <vt:lpwstr>true</vt:lpwstr>
  </property>
  <property fmtid="{D5CDD505-2E9C-101B-9397-08002B2CF9AE}" pid="5" name="MSIP_Label_b4310d7d-6047-4ff9-b5ce-71e5a0ff4d2b_SetDate">
    <vt:lpwstr>2024-01-03T13:08:20Z</vt:lpwstr>
  </property>
  <property fmtid="{D5CDD505-2E9C-101B-9397-08002B2CF9AE}" pid="6" name="MSIP_Label_b4310d7d-6047-4ff9-b5ce-71e5a0ff4d2b_Method">
    <vt:lpwstr>Privileged</vt:lpwstr>
  </property>
  <property fmtid="{D5CDD505-2E9C-101B-9397-08002B2CF9AE}" pid="7" name="MSIP_Label_b4310d7d-6047-4ff9-b5ce-71e5a0ff4d2b_Name">
    <vt:lpwstr>b4310d7d-6047-4ff9-b5ce-71e5a0ff4d2b</vt:lpwstr>
  </property>
  <property fmtid="{D5CDD505-2E9C-101B-9397-08002B2CF9AE}" pid="8" name="MSIP_Label_b4310d7d-6047-4ff9-b5ce-71e5a0ff4d2b_SiteId">
    <vt:lpwstr>c9b9cb50-3644-4db4-a267-fa84df2f4ceb</vt:lpwstr>
  </property>
  <property fmtid="{D5CDD505-2E9C-101B-9397-08002B2CF9AE}" pid="9" name="MSIP_Label_b4310d7d-6047-4ff9-b5ce-71e5a0ff4d2b_ActionId">
    <vt:lpwstr>f1947387-c515-4ca7-8602-35ee718e5059</vt:lpwstr>
  </property>
  <property fmtid="{D5CDD505-2E9C-101B-9397-08002B2CF9AE}" pid="10" name="MSIP_Label_b4310d7d-6047-4ff9-b5ce-71e5a0ff4d2b_ContentBits">
    <vt:lpwstr>2</vt:lpwstr>
  </property>
  <property fmtid="{D5CDD505-2E9C-101B-9397-08002B2CF9AE}" pid="11" name="ContentTypeId">
    <vt:lpwstr>0x0101005829E6564E14F6448B8561B06A196E29</vt:lpwstr>
  </property>
</Properties>
</file>